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NYC SHIP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6" i="1" l="1"/>
  <c r="AC26" i="1"/>
  <c r="AB25" i="1"/>
  <c r="AC25" i="1"/>
  <c r="AB27" i="1"/>
  <c r="AB28" i="1"/>
  <c r="AC28" i="1"/>
  <c r="U28" i="1"/>
  <c r="U30" i="1"/>
  <c r="AB29" i="1"/>
  <c r="AB30" i="1"/>
  <c r="AC30" i="1"/>
  <c r="U32" i="1"/>
  <c r="AB32" i="1"/>
  <c r="U24" i="1"/>
  <c r="AB23" i="1"/>
  <c r="AB24" i="1"/>
  <c r="AC24" i="1"/>
  <c r="AC22" i="1"/>
  <c r="U20" i="1"/>
  <c r="AB19" i="1"/>
  <c r="AB20" i="1"/>
  <c r="AC20" i="1"/>
  <c r="AB16" i="1"/>
  <c r="AB17" i="1"/>
  <c r="AC17" i="1"/>
  <c r="U17" i="1"/>
  <c r="AB12" i="1"/>
  <c r="AB13" i="1"/>
  <c r="AB14" i="1"/>
  <c r="AC14" i="1"/>
  <c r="U14" i="1"/>
  <c r="AB8" i="1"/>
  <c r="AB9" i="1"/>
  <c r="AC11" i="1"/>
  <c r="U11" i="1"/>
  <c r="AB7" i="1"/>
  <c r="AB5" i="1"/>
  <c r="AB4" i="1"/>
  <c r="AB3" i="1"/>
  <c r="AB6" i="1"/>
  <c r="AC7" i="1"/>
  <c r="U7" i="1"/>
  <c r="Q39" i="1"/>
  <c r="N39" i="1"/>
  <c r="Q38" i="1"/>
  <c r="T38" i="1"/>
  <c r="Q37" i="1"/>
  <c r="T37" i="1"/>
  <c r="Q36" i="1"/>
  <c r="T36" i="1"/>
  <c r="Q35" i="1"/>
  <c r="T35" i="1"/>
  <c r="Q34" i="1"/>
  <c r="T34" i="1"/>
  <c r="Q33" i="1"/>
  <c r="T33" i="1"/>
  <c r="Q32" i="1"/>
  <c r="T32" i="1"/>
  <c r="Q31" i="1"/>
  <c r="T31" i="1"/>
  <c r="Q27" i="1"/>
  <c r="T27" i="1"/>
  <c r="Q28" i="1"/>
  <c r="T28" i="1"/>
  <c r="Q26" i="1"/>
  <c r="T26" i="1"/>
  <c r="Q25" i="1"/>
  <c r="T25" i="1"/>
  <c r="Q23" i="1"/>
  <c r="T23" i="1"/>
  <c r="Q24" i="1"/>
  <c r="T24" i="1"/>
  <c r="Q22" i="1"/>
  <c r="T22" i="1"/>
  <c r="Q20" i="1"/>
  <c r="T20" i="1"/>
  <c r="Q19" i="1"/>
  <c r="T19" i="1"/>
  <c r="Q17" i="1"/>
  <c r="T17" i="1"/>
  <c r="Q16" i="1"/>
  <c r="T16" i="1"/>
  <c r="Q14" i="1"/>
  <c r="T14" i="1"/>
  <c r="Q13" i="1"/>
  <c r="T13" i="1"/>
  <c r="Q12" i="1"/>
  <c r="N12" i="1"/>
  <c r="Q11" i="1"/>
  <c r="T11" i="1"/>
  <c r="Q10" i="1"/>
  <c r="T10" i="1"/>
  <c r="Q9" i="1"/>
  <c r="T9" i="1"/>
  <c r="Q8" i="1"/>
  <c r="T8" i="1"/>
  <c r="Q7" i="1"/>
  <c r="T7" i="1"/>
  <c r="Q6" i="1"/>
  <c r="T6" i="1"/>
  <c r="Q5" i="1"/>
  <c r="T5" i="1"/>
  <c r="Q4" i="1"/>
  <c r="N4" i="1"/>
  <c r="Q3" i="1"/>
  <c r="T3" i="1"/>
  <c r="T39" i="1"/>
  <c r="N7" i="1"/>
  <c r="N24" i="1"/>
  <c r="N26" i="1"/>
  <c r="N16" i="1"/>
  <c r="N34" i="1"/>
  <c r="N32" i="1"/>
  <c r="N5" i="1"/>
  <c r="N13" i="1"/>
  <c r="N6" i="1"/>
  <c r="N14" i="1"/>
  <c r="N25" i="1"/>
  <c r="N33" i="1"/>
  <c r="T4" i="1"/>
  <c r="N8" i="1"/>
  <c r="N17" i="1"/>
  <c r="N27" i="1"/>
  <c r="N35" i="1"/>
  <c r="T12" i="1"/>
  <c r="N9" i="1"/>
  <c r="N19" i="1"/>
  <c r="N28" i="1"/>
  <c r="N36" i="1"/>
  <c r="N10" i="1"/>
  <c r="N20" i="1"/>
  <c r="N37" i="1"/>
  <c r="N3" i="1"/>
  <c r="N11" i="1"/>
  <c r="N22" i="1"/>
  <c r="N38" i="1"/>
  <c r="N23" i="1"/>
  <c r="N31" i="1"/>
  <c r="Q29" i="1"/>
  <c r="R40" i="1"/>
  <c r="Q30" i="1"/>
  <c r="T30" i="1"/>
  <c r="N30" i="1"/>
  <c r="Q40" i="1"/>
  <c r="T29" i="1"/>
  <c r="T40" i="1"/>
  <c r="N29" i="1"/>
</calcChain>
</file>

<file path=xl/sharedStrings.xml><?xml version="1.0" encoding="utf-8"?>
<sst xmlns="http://schemas.openxmlformats.org/spreadsheetml/2006/main" count="450" uniqueCount="103">
  <si>
    <t>PKR1002</t>
  </si>
  <si>
    <t>100% VISCOSE POWERLOOM  LADIES FRONT KNOT BLOUSES</t>
  </si>
  <si>
    <t>NYC</t>
  </si>
  <si>
    <t>SASHA COLLECTIONS</t>
  </si>
  <si>
    <t>344-579</t>
  </si>
  <si>
    <t>PKR1007</t>
  </si>
  <si>
    <t>100% VISCOSE POWERLOOM LADIES OFF SHOULDER  TOPS</t>
  </si>
  <si>
    <t xml:space="preserve">NYC TRENDS </t>
  </si>
  <si>
    <t>204-343</t>
  </si>
  <si>
    <t>995-1002</t>
  </si>
  <si>
    <t>MK8001</t>
  </si>
  <si>
    <t>100% VISCOSE POWERLOOM LADIES DRESSESS</t>
  </si>
  <si>
    <t>648-655</t>
  </si>
  <si>
    <t>MK8007</t>
  </si>
  <si>
    <t>100% VISCOSE POWERLOOM LADIES TOPS</t>
  </si>
  <si>
    <t>668-675</t>
  </si>
  <si>
    <t>MK8008</t>
  </si>
  <si>
    <t>100% COTTON POWERLOOM WOVEN LADIES SHIRTS</t>
  </si>
  <si>
    <t>727-798</t>
  </si>
  <si>
    <t>MK8009</t>
  </si>
  <si>
    <t>676-705</t>
  </si>
  <si>
    <t>MK8013</t>
  </si>
  <si>
    <t>100% VISCOSE POWERLOOM LADIES SHIRTS</t>
  </si>
  <si>
    <t>656-667</t>
  </si>
  <si>
    <t>MK8014</t>
  </si>
  <si>
    <t>100% VISCOSE POWERLOOM LADIES JUMPSUIT</t>
  </si>
  <si>
    <t>1073-1074</t>
  </si>
  <si>
    <t>MK 8018</t>
  </si>
  <si>
    <t>706-726</t>
  </si>
  <si>
    <t>MK 8026</t>
  </si>
  <si>
    <t>100% COTTON POWERLOOM WOVEN LADIES TOP</t>
  </si>
  <si>
    <t>893-912</t>
  </si>
  <si>
    <t>MK 8028</t>
  </si>
  <si>
    <t>100% COTTON POWERLOOM WOVENLADIES GOWN</t>
  </si>
  <si>
    <t>799-892</t>
  </si>
  <si>
    <t>MK8037</t>
  </si>
  <si>
    <t>100% COTTON POWERLOOM WOVEN  LADIES DENIM DRESSES</t>
  </si>
  <si>
    <t>1003-1039</t>
  </si>
  <si>
    <t>MK8047</t>
  </si>
  <si>
    <t>100% VISCOSE POWERLOOM WOVEN  LADIES JUMPSUIT</t>
  </si>
  <si>
    <t>913-948</t>
  </si>
  <si>
    <t>MK8064</t>
  </si>
  <si>
    <t>100% COTTON POWERLOOM WOVEN LADIES TOP  F/S</t>
  </si>
  <si>
    <t>1053-1072</t>
  </si>
  <si>
    <t>MK 8064</t>
  </si>
  <si>
    <t>100% COTTON POWERLOOM WOVEN  LADIES F/S TOP</t>
  </si>
  <si>
    <t>580-647</t>
  </si>
  <si>
    <t>COMPOSITION</t>
  </si>
  <si>
    <t>STYLE</t>
  </si>
  <si>
    <t>QTY</t>
  </si>
  <si>
    <t>IMAGES</t>
  </si>
  <si>
    <t>COLOR</t>
  </si>
  <si>
    <t>SIZES</t>
  </si>
  <si>
    <t>Origin</t>
  </si>
  <si>
    <t>India</t>
  </si>
  <si>
    <t>SHIPPED 
FROM:</t>
  </si>
  <si>
    <t>XS-XL</t>
  </si>
  <si>
    <t>BRAND</t>
  </si>
  <si>
    <t>COLOR 1</t>
  </si>
  <si>
    <t>COLOR 2</t>
  </si>
  <si>
    <t>COLOR 3</t>
  </si>
  <si>
    <t>COLOR 4</t>
  </si>
  <si>
    <t>COLOR 5</t>
  </si>
  <si>
    <t>NO IMAGE</t>
  </si>
  <si>
    <t>COLOR 6</t>
  </si>
  <si>
    <t>???</t>
  </si>
  <si>
    <t>XS</t>
  </si>
  <si>
    <t>S</t>
  </si>
  <si>
    <t>M</t>
  </si>
  <si>
    <t>L</t>
  </si>
  <si>
    <t>XL</t>
  </si>
  <si>
    <t>XXL</t>
  </si>
  <si>
    <t>QUANTITY PER SIZE</t>
  </si>
  <si>
    <t>TOTAL 
USD</t>
  </si>
  <si>
    <t>PRODUCT TYPE</t>
  </si>
  <si>
    <t>BLOUSE</t>
  </si>
  <si>
    <t>TOP</t>
  </si>
  <si>
    <t>DRESS</t>
  </si>
  <si>
    <t>T-SHIRT</t>
  </si>
  <si>
    <t>SHIRT</t>
  </si>
  <si>
    <t>KNITTED T-SHIRT</t>
  </si>
  <si>
    <t>ROBE</t>
  </si>
  <si>
    <t>ROMPER</t>
  </si>
  <si>
    <t>GENDER</t>
  </si>
  <si>
    <t>WOMEN</t>
  </si>
  <si>
    <t>12 pieces prepacked in blister packing B) Proper ratio S, M, L XL &amp; Juniors with XS. C) one color or one print in each ctn. D) 60 or 72 units per ctn.</t>
  </si>
  <si>
    <t>PACKING</t>
  </si>
  <si>
    <t>12 PIECES PREPACKED IN BLISTER PACKING</t>
  </si>
  <si>
    <t>AGE RANGE</t>
  </si>
  <si>
    <t>ADULT</t>
  </si>
  <si>
    <t>COLOR QTY</t>
  </si>
  <si>
    <t>FOB USD</t>
  </si>
  <si>
    <t>SIZE RATIO</t>
  </si>
  <si>
    <t>PROPER RATIO S, M, L, XL.
JUNIOR XS</t>
  </si>
  <si>
    <t>UNITS PER CARTON</t>
  </si>
  <si>
    <t>CARTON QTY</t>
  </si>
  <si>
    <t>60 or 72
SAME COLOR</t>
  </si>
  <si>
    <t>hese goods are here in New Jersey Warehouse. It can be shipped in 1 Day notice.</t>
  </si>
  <si>
    <t>TTL</t>
  </si>
  <si>
    <t>1X</t>
  </si>
  <si>
    <t>2X</t>
  </si>
  <si>
    <t>3X</t>
  </si>
  <si>
    <t>2x 3x 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</si>
</sst>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horizontal="right"/>
    </xf>
    <xf numFmtId="164" fontId="6" fillId="2" borderId="1" xfId="3" applyFont="1" applyFill="1" applyBorder="1" applyAlignment="1">
      <alignment horizontal="right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164" fontId="6" fillId="2" borderId="1" xfId="3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3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right" vertical="center"/>
    </xf>
    <xf numFmtId="164" fontId="5" fillId="2" borderId="3" xfId="3" applyFont="1" applyFill="1" applyBorder="1" applyAlignment="1">
      <alignment horizontal="right" vertical="center"/>
    </xf>
    <xf numFmtId="3" fontId="5" fillId="2" borderId="5" xfId="0" applyNumberFormat="1" applyFont="1" applyFill="1" applyBorder="1"/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right" vertical="center"/>
    </xf>
    <xf numFmtId="164" fontId="5" fillId="2" borderId="4" xfId="3" applyFont="1" applyFill="1" applyBorder="1" applyAlignment="1">
      <alignment horizontal="right" vertical="center"/>
    </xf>
    <xf numFmtId="0" fontId="5" fillId="2" borderId="1" xfId="0" quotePrefix="1" applyFont="1" applyFill="1" applyBorder="1" applyAlignment="1">
      <alignment horizontal="center" vertical="center"/>
    </xf>
    <xf numFmtId="3" fontId="5" fillId="2" borderId="0" xfId="0" applyNumberFormat="1" applyFont="1" applyFill="1"/>
    <xf numFmtId="0" fontId="5" fillId="2" borderId="7" xfId="0" applyFont="1" applyFill="1" applyBorder="1"/>
    <xf numFmtId="0" fontId="6" fillId="2" borderId="7" xfId="0" applyFont="1" applyFill="1" applyBorder="1" applyAlignment="1">
      <alignment vertical="center"/>
    </xf>
    <xf numFmtId="0" fontId="5" fillId="2" borderId="6" xfId="0" applyFont="1" applyFill="1" applyBorder="1"/>
    <xf numFmtId="0" fontId="6" fillId="2" borderId="6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3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3" fontId="5" fillId="2" borderId="0" xfId="0" applyNumberFormat="1" applyFont="1" applyFill="1" applyBorder="1"/>
    <xf numFmtId="3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3" fontId="6" fillId="2" borderId="0" xfId="0" applyNumberFormat="1" applyFont="1" applyFill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 vertical="center"/>
    </xf>
    <xf numFmtId="164" fontId="7" fillId="2" borderId="1" xfId="3" applyFont="1" applyFill="1" applyBorder="1" applyAlignment="1">
      <alignment horizontal="right" vertical="center"/>
    </xf>
    <xf numFmtId="165" fontId="7" fillId="2" borderId="1" xfId="3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/>
    </xf>
  </cellXfs>
  <cellStyles count="4">
    <cellStyle name="Currency" xfId="3" builtinId="4"/>
    <cellStyle name="Normal" xfId="0" builtinId="0"/>
    <cellStyle name="Normal 13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174262</xdr:rowOff>
    </xdr:from>
    <xdr:to>
      <xdr:col>0</xdr:col>
      <xdr:colOff>1236980</xdr:colOff>
      <xdr:row>2</xdr:row>
      <xdr:rowOff>1062899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xmlns="" id="{A0C279E1-33C2-2646-8307-43E8916C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0460" y="372382"/>
          <a:ext cx="1122680" cy="88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194128</xdr:colOff>
      <xdr:row>5</xdr:row>
      <xdr:rowOff>179704</xdr:rowOff>
    </xdr:from>
    <xdr:to>
      <xdr:col>0</xdr:col>
      <xdr:colOff>1180011</xdr:colOff>
      <xdr:row>5</xdr:row>
      <xdr:rowOff>1035684</xdr:rowOff>
    </xdr:to>
    <xdr:pic>
      <xdr:nvPicPr>
        <xdr:cNvPr id="3" name="Picture 21">
          <a:extLst>
            <a:ext uri="{FF2B5EF4-FFF2-40B4-BE49-F238E27FC236}">
              <a16:creationId xmlns:a16="http://schemas.microsoft.com/office/drawing/2014/main" xmlns="" id="{5896D572-D4CF-E847-86A6-25327215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117"/>
        <a:stretch>
          <a:fillRect/>
        </a:stretch>
      </xdr:blipFill>
      <xdr:spPr bwMode="auto">
        <a:xfrm>
          <a:off x="194128" y="4359818"/>
          <a:ext cx="985883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187597</xdr:colOff>
      <xdr:row>4</xdr:row>
      <xdr:rowOff>187869</xdr:rowOff>
    </xdr:from>
    <xdr:to>
      <xdr:col>0</xdr:col>
      <xdr:colOff>1238794</xdr:colOff>
      <xdr:row>4</xdr:row>
      <xdr:rowOff>1049292</xdr:rowOff>
    </xdr:to>
    <xdr:pic>
      <xdr:nvPicPr>
        <xdr:cNvPr id="4" name="Picture 22">
          <a:extLst>
            <a:ext uri="{FF2B5EF4-FFF2-40B4-BE49-F238E27FC236}">
              <a16:creationId xmlns:a16="http://schemas.microsoft.com/office/drawing/2014/main" xmlns="" id="{0D1327F0-0C5A-7249-B0E7-7CF6205E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6254" y="2778669"/>
          <a:ext cx="1051197" cy="861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182156</xdr:colOff>
      <xdr:row>3</xdr:row>
      <xdr:rowOff>209642</xdr:rowOff>
    </xdr:from>
    <xdr:to>
      <xdr:col>0</xdr:col>
      <xdr:colOff>1208316</xdr:colOff>
      <xdr:row>3</xdr:row>
      <xdr:rowOff>1049293</xdr:rowOff>
    </xdr:to>
    <xdr:pic>
      <xdr:nvPicPr>
        <xdr:cNvPr id="5" name="Picture 23">
          <a:extLst>
            <a:ext uri="{FF2B5EF4-FFF2-40B4-BE49-F238E27FC236}">
              <a16:creationId xmlns:a16="http://schemas.microsoft.com/office/drawing/2014/main" xmlns="" id="{4EBA3603-2E2D-F745-83FB-E575A81A9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813" y="1603013"/>
          <a:ext cx="1026160" cy="839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232349</xdr:colOff>
      <xdr:row>6</xdr:row>
      <xdr:rowOff>157933</xdr:rowOff>
    </xdr:from>
    <xdr:to>
      <xdr:col>0</xdr:col>
      <xdr:colOff>1177107</xdr:colOff>
      <xdr:row>6</xdr:row>
      <xdr:rowOff>1013913</xdr:rowOff>
    </xdr:to>
    <xdr:pic>
      <xdr:nvPicPr>
        <xdr:cNvPr id="6" name="Picture 24">
          <a:extLst>
            <a:ext uri="{FF2B5EF4-FFF2-40B4-BE49-F238E27FC236}">
              <a16:creationId xmlns:a16="http://schemas.microsoft.com/office/drawing/2014/main" xmlns="" id="{2D17DE6A-3EEB-BD47-8F69-19E6C6C5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1006" y="5143590"/>
          <a:ext cx="944758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7</xdr:row>
      <xdr:rowOff>56069</xdr:rowOff>
    </xdr:from>
    <xdr:to>
      <xdr:col>0</xdr:col>
      <xdr:colOff>1158240</xdr:colOff>
      <xdr:row>7</xdr:row>
      <xdr:rowOff>1161465</xdr:rowOff>
    </xdr:to>
    <xdr:pic>
      <xdr:nvPicPr>
        <xdr:cNvPr id="7" name="Picture 19">
          <a:extLst>
            <a:ext uri="{FF2B5EF4-FFF2-40B4-BE49-F238E27FC236}">
              <a16:creationId xmlns:a16="http://schemas.microsoft.com/office/drawing/2014/main" xmlns="" id="{128C20A8-0F38-7041-B9E4-2BA73950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0460" y="1450529"/>
          <a:ext cx="1043940" cy="1105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134257</xdr:colOff>
      <xdr:row>8</xdr:row>
      <xdr:rowOff>92348</xdr:rowOff>
    </xdr:from>
    <xdr:to>
      <xdr:col>0</xdr:col>
      <xdr:colOff>1204156</xdr:colOff>
      <xdr:row>8</xdr:row>
      <xdr:rowOff>1177264</xdr:rowOff>
    </xdr:to>
    <xdr:pic>
      <xdr:nvPicPr>
        <xdr:cNvPr id="8" name="Picture 18">
          <a:extLst>
            <a:ext uri="{FF2B5EF4-FFF2-40B4-BE49-F238E27FC236}">
              <a16:creationId xmlns:a16="http://schemas.microsoft.com/office/drawing/2014/main" xmlns="" id="{C0C6BBBA-2480-2947-B63F-EDAF975C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914" y="7472862"/>
          <a:ext cx="1069899" cy="1084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129541</xdr:colOff>
      <xdr:row>9</xdr:row>
      <xdr:rowOff>167640</xdr:rowOff>
    </xdr:from>
    <xdr:to>
      <xdr:col>0</xdr:col>
      <xdr:colOff>1165861</xdr:colOff>
      <xdr:row>9</xdr:row>
      <xdr:rowOff>973311</xdr:rowOff>
    </xdr:to>
    <xdr:pic>
      <xdr:nvPicPr>
        <xdr:cNvPr id="11" name="Picture 92">
          <a:extLst>
            <a:ext uri="{FF2B5EF4-FFF2-40B4-BE49-F238E27FC236}">
              <a16:creationId xmlns:a16="http://schemas.microsoft.com/office/drawing/2014/main" xmlns="" id="{8B085A5E-E163-B545-967C-8B6C386A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686"/>
        <a:stretch>
          <a:fillRect/>
        </a:stretch>
      </xdr:blipFill>
      <xdr:spPr bwMode="auto">
        <a:xfrm>
          <a:off x="7505701" y="2758440"/>
          <a:ext cx="1036320" cy="80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208281</xdr:colOff>
      <xdr:row>10</xdr:row>
      <xdr:rowOff>201387</xdr:rowOff>
    </xdr:from>
    <xdr:to>
      <xdr:col>0</xdr:col>
      <xdr:colOff>1226641</xdr:colOff>
      <xdr:row>10</xdr:row>
      <xdr:rowOff>1011634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xmlns="" id="{818198FF-4893-D042-B3C6-64CE37D2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6938" y="9976758"/>
          <a:ext cx="1018360" cy="81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434974</xdr:colOff>
      <xdr:row>11</xdr:row>
      <xdr:rowOff>72117</xdr:rowOff>
    </xdr:from>
    <xdr:to>
      <xdr:col>0</xdr:col>
      <xdr:colOff>1135540</xdr:colOff>
      <xdr:row>11</xdr:row>
      <xdr:rowOff>1168400</xdr:rowOff>
    </xdr:to>
    <xdr:pic>
      <xdr:nvPicPr>
        <xdr:cNvPr id="13" name="Picture 10">
          <a:extLst>
            <a:ext uri="{FF2B5EF4-FFF2-40B4-BE49-F238E27FC236}">
              <a16:creationId xmlns:a16="http://schemas.microsoft.com/office/drawing/2014/main" xmlns="" id="{CEDD4F85-337D-1549-83B5-B33DD8F6F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5899" y="3872592"/>
          <a:ext cx="700566" cy="1096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366938</xdr:colOff>
      <xdr:row>13</xdr:row>
      <xdr:rowOff>63045</xdr:rowOff>
    </xdr:from>
    <xdr:to>
      <xdr:col>0</xdr:col>
      <xdr:colOff>1191264</xdr:colOff>
      <xdr:row>13</xdr:row>
      <xdr:rowOff>1133929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xmlns="" id="{8CF15716-4E2E-DD47-86F7-B7C3DE8E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5595" y="13430702"/>
          <a:ext cx="824326" cy="1070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431346</xdr:colOff>
      <xdr:row>12</xdr:row>
      <xdr:rowOff>102053</xdr:rowOff>
    </xdr:from>
    <xdr:to>
      <xdr:col>0</xdr:col>
      <xdr:colOff>1053886</xdr:colOff>
      <xdr:row>12</xdr:row>
      <xdr:rowOff>1138464</xdr:rowOff>
    </xdr:to>
    <xdr:pic>
      <xdr:nvPicPr>
        <xdr:cNvPr id="15" name="Picture 9">
          <a:extLst>
            <a:ext uri="{FF2B5EF4-FFF2-40B4-BE49-F238E27FC236}">
              <a16:creationId xmlns:a16="http://schemas.microsoft.com/office/drawing/2014/main" xmlns="" id="{6ED026BD-E34E-4643-BB86-03F823D71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0003" y="12272282"/>
          <a:ext cx="622540" cy="1036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245836</xdr:colOff>
      <xdr:row>16</xdr:row>
      <xdr:rowOff>154543</xdr:rowOff>
    </xdr:from>
    <xdr:to>
      <xdr:col>0</xdr:col>
      <xdr:colOff>1175883</xdr:colOff>
      <xdr:row>16</xdr:row>
      <xdr:rowOff>1017815</xdr:rowOff>
    </xdr:to>
    <xdr:pic>
      <xdr:nvPicPr>
        <xdr:cNvPr id="16" name="Picture 14">
          <a:extLst>
            <a:ext uri="{FF2B5EF4-FFF2-40B4-BE49-F238E27FC236}">
              <a16:creationId xmlns:a16="http://schemas.microsoft.com/office/drawing/2014/main" xmlns="" id="{A632FB59-0DFB-D742-B0E3-F43C67277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4493" y="15917057"/>
          <a:ext cx="930047" cy="863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273958</xdr:colOff>
      <xdr:row>15</xdr:row>
      <xdr:rowOff>169637</xdr:rowOff>
    </xdr:from>
    <xdr:to>
      <xdr:col>0</xdr:col>
      <xdr:colOff>1163226</xdr:colOff>
      <xdr:row>15</xdr:row>
      <xdr:rowOff>1048548</xdr:rowOff>
    </xdr:to>
    <xdr:pic>
      <xdr:nvPicPr>
        <xdr:cNvPr id="17" name="Picture 15">
          <a:extLst>
            <a:ext uri="{FF2B5EF4-FFF2-40B4-BE49-F238E27FC236}">
              <a16:creationId xmlns:a16="http://schemas.microsoft.com/office/drawing/2014/main" xmlns="" id="{75DF0E2E-FD6B-6741-BA4B-1B3164E8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4883" y="5170262"/>
          <a:ext cx="889268" cy="87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209551</xdr:colOff>
      <xdr:row>18</xdr:row>
      <xdr:rowOff>139701</xdr:rowOff>
    </xdr:from>
    <xdr:to>
      <xdr:col>0</xdr:col>
      <xdr:colOff>1276350</xdr:colOff>
      <xdr:row>18</xdr:row>
      <xdr:rowOff>1007355</xdr:rowOff>
    </xdr:to>
    <xdr:pic>
      <xdr:nvPicPr>
        <xdr:cNvPr id="18" name="Picture 74">
          <a:extLst>
            <a:ext uri="{FF2B5EF4-FFF2-40B4-BE49-F238E27FC236}">
              <a16:creationId xmlns:a16="http://schemas.microsoft.com/office/drawing/2014/main" xmlns="" id="{2DB6DB5B-9ECC-8449-9E5D-1EC281A1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6" y="6340476"/>
          <a:ext cx="1066799" cy="867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216809</xdr:colOff>
      <xdr:row>19</xdr:row>
      <xdr:rowOff>174414</xdr:rowOff>
    </xdr:from>
    <xdr:to>
      <xdr:col>0</xdr:col>
      <xdr:colOff>1232809</xdr:colOff>
      <xdr:row>19</xdr:row>
      <xdr:rowOff>1028701</xdr:rowOff>
    </xdr:to>
    <xdr:pic>
      <xdr:nvPicPr>
        <xdr:cNvPr id="19" name="Picture 75">
          <a:extLst>
            <a:ext uri="{FF2B5EF4-FFF2-40B4-BE49-F238E27FC236}">
              <a16:creationId xmlns:a16="http://schemas.microsoft.com/office/drawing/2014/main" xmlns="" id="{0B1F7F7A-46DB-2143-AC35-4267054B3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5466" y="18331785"/>
          <a:ext cx="1016000" cy="854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21</xdr:row>
      <xdr:rowOff>65312</xdr:rowOff>
    </xdr:from>
    <xdr:to>
      <xdr:col>0</xdr:col>
      <xdr:colOff>1123950</xdr:colOff>
      <xdr:row>21</xdr:row>
      <xdr:rowOff>1084164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xmlns="" id="{33608B7D-8D4B-8B45-8087-B2C958D09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7466237"/>
          <a:ext cx="838200" cy="1018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189140</xdr:colOff>
      <xdr:row>23</xdr:row>
      <xdr:rowOff>155122</xdr:rowOff>
    </xdr:from>
    <xdr:to>
      <xdr:col>0</xdr:col>
      <xdr:colOff>1283154</xdr:colOff>
      <xdr:row>23</xdr:row>
      <xdr:rowOff>1005865</xdr:rowOff>
    </xdr:to>
    <xdr:pic>
      <xdr:nvPicPr>
        <xdr:cNvPr id="21" name="Picture 12">
          <a:extLst>
            <a:ext uri="{FF2B5EF4-FFF2-40B4-BE49-F238E27FC236}">
              <a16:creationId xmlns:a16="http://schemas.microsoft.com/office/drawing/2014/main" xmlns="" id="{21E9EA65-FFE4-1841-8F77-08B240DE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7797" y="21904779"/>
          <a:ext cx="1094014" cy="850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22</xdr:row>
      <xdr:rowOff>117928</xdr:rowOff>
    </xdr:from>
    <xdr:to>
      <xdr:col>0</xdr:col>
      <xdr:colOff>1190625</xdr:colOff>
      <xdr:row>22</xdr:row>
      <xdr:rowOff>1032653</xdr:rowOff>
    </xdr:to>
    <xdr:pic>
      <xdr:nvPicPr>
        <xdr:cNvPr id="22" name="Picture 13">
          <a:extLst>
            <a:ext uri="{FF2B5EF4-FFF2-40B4-BE49-F238E27FC236}">
              <a16:creationId xmlns:a16="http://schemas.microsoft.com/office/drawing/2014/main" xmlns="" id="{9A714E52-D474-F140-B51B-B2976072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8719003"/>
          <a:ext cx="904875" cy="91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267608</xdr:colOff>
      <xdr:row>24</xdr:row>
      <xdr:rowOff>94797</xdr:rowOff>
    </xdr:from>
    <xdr:to>
      <xdr:col>0</xdr:col>
      <xdr:colOff>1200150</xdr:colOff>
      <xdr:row>24</xdr:row>
      <xdr:rowOff>1135375</xdr:rowOff>
    </xdr:to>
    <xdr:pic>
      <xdr:nvPicPr>
        <xdr:cNvPr id="23" name="Picture 95">
          <a:extLst>
            <a:ext uri="{FF2B5EF4-FFF2-40B4-BE49-F238E27FC236}">
              <a16:creationId xmlns:a16="http://schemas.microsoft.com/office/drawing/2014/main" xmlns="" id="{DD8C4F0A-6807-7D4C-8184-AEEF9CF0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08" y="23433768"/>
          <a:ext cx="932542" cy="1040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344352</xdr:colOff>
      <xdr:row>25</xdr:row>
      <xdr:rowOff>60869</xdr:rowOff>
    </xdr:from>
    <xdr:to>
      <xdr:col>0</xdr:col>
      <xdr:colOff>1095375</xdr:colOff>
      <xdr:row>25</xdr:row>
      <xdr:rowOff>1154855</xdr:rowOff>
    </xdr:to>
    <xdr:pic>
      <xdr:nvPicPr>
        <xdr:cNvPr id="24" name="Picture 17">
          <a:extLst>
            <a:ext uri="{FF2B5EF4-FFF2-40B4-BE49-F238E27FC236}">
              <a16:creationId xmlns:a16="http://schemas.microsoft.com/office/drawing/2014/main" xmlns="" id="{92DAA779-DA7C-AC4B-87DB-2D64A86EB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277" y="11062244"/>
          <a:ext cx="751023" cy="109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26</xdr:row>
      <xdr:rowOff>24493</xdr:rowOff>
    </xdr:from>
    <xdr:to>
      <xdr:col>1</xdr:col>
      <xdr:colOff>4339</xdr:colOff>
      <xdr:row>26</xdr:row>
      <xdr:rowOff>1114425</xdr:rowOff>
    </xdr:to>
    <xdr:pic>
      <xdr:nvPicPr>
        <xdr:cNvPr id="25" name="Picture 78">
          <a:extLst>
            <a:ext uri="{FF2B5EF4-FFF2-40B4-BE49-F238E27FC236}">
              <a16:creationId xmlns:a16="http://schemas.microsoft.com/office/drawing/2014/main" xmlns="" id="{D337A09E-99FF-6B47-B54B-FF2501BE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12226018"/>
          <a:ext cx="1033038" cy="1089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209098</xdr:colOff>
      <xdr:row>27</xdr:row>
      <xdr:rowOff>127907</xdr:rowOff>
    </xdr:from>
    <xdr:to>
      <xdr:col>0</xdr:col>
      <xdr:colOff>1329104</xdr:colOff>
      <xdr:row>27</xdr:row>
      <xdr:rowOff>1050002</xdr:rowOff>
    </xdr:to>
    <xdr:pic>
      <xdr:nvPicPr>
        <xdr:cNvPr id="26" name="Picture 79">
          <a:extLst>
            <a:ext uri="{FF2B5EF4-FFF2-40B4-BE49-F238E27FC236}">
              <a16:creationId xmlns:a16="http://schemas.microsoft.com/office/drawing/2014/main" xmlns="" id="{41661239-0001-DD48-8F4F-EFEE7613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755" y="26667278"/>
          <a:ext cx="1120006" cy="922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242207</xdr:colOff>
      <xdr:row>28</xdr:row>
      <xdr:rowOff>70757</xdr:rowOff>
    </xdr:from>
    <xdr:to>
      <xdr:col>0</xdr:col>
      <xdr:colOff>1264071</xdr:colOff>
      <xdr:row>28</xdr:row>
      <xdr:rowOff>1162051</xdr:rowOff>
    </xdr:to>
    <xdr:pic>
      <xdr:nvPicPr>
        <xdr:cNvPr id="27" name="Picture 76">
          <a:extLst>
            <a:ext uri="{FF2B5EF4-FFF2-40B4-BE49-F238E27FC236}">
              <a16:creationId xmlns:a16="http://schemas.microsoft.com/office/drawing/2014/main" xmlns="" id="{DEF30D4B-5219-9744-B956-77F82C85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3132" y="13472432"/>
          <a:ext cx="1021864" cy="109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288473</xdr:colOff>
      <xdr:row>29</xdr:row>
      <xdr:rowOff>55827</xdr:rowOff>
    </xdr:from>
    <xdr:to>
      <xdr:col>0</xdr:col>
      <xdr:colOff>1249217</xdr:colOff>
      <xdr:row>29</xdr:row>
      <xdr:rowOff>1114425</xdr:rowOff>
    </xdr:to>
    <xdr:pic>
      <xdr:nvPicPr>
        <xdr:cNvPr id="28" name="Picture 77">
          <a:extLst>
            <a:ext uri="{FF2B5EF4-FFF2-40B4-BE49-F238E27FC236}">
              <a16:creationId xmlns:a16="http://schemas.microsoft.com/office/drawing/2014/main" xmlns="" id="{6164112C-500C-EB40-A0CF-6B33ECC720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5" b="27507"/>
        <a:stretch/>
      </xdr:blipFill>
      <xdr:spPr bwMode="auto">
        <a:xfrm>
          <a:off x="10227130" y="28990056"/>
          <a:ext cx="960744" cy="1058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30</xdr:row>
      <xdr:rowOff>24946</xdr:rowOff>
    </xdr:from>
    <xdr:to>
      <xdr:col>0</xdr:col>
      <xdr:colOff>1272363</xdr:colOff>
      <xdr:row>30</xdr:row>
      <xdr:rowOff>1162050</xdr:rowOff>
    </xdr:to>
    <xdr:pic>
      <xdr:nvPicPr>
        <xdr:cNvPr id="29" name="Picture 94">
          <a:extLst>
            <a:ext uri="{FF2B5EF4-FFF2-40B4-BE49-F238E27FC236}">
              <a16:creationId xmlns:a16="http://schemas.microsoft.com/office/drawing/2014/main" xmlns="" id="{8833CEF2-DC19-7145-9BAF-FC59036018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085"/>
        <a:stretch/>
      </xdr:blipFill>
      <xdr:spPr bwMode="auto">
        <a:xfrm>
          <a:off x="7648575" y="14626771"/>
          <a:ext cx="1024713" cy="113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266701</xdr:colOff>
      <xdr:row>31</xdr:row>
      <xdr:rowOff>28120</xdr:rowOff>
    </xdr:from>
    <xdr:to>
      <xdr:col>0</xdr:col>
      <xdr:colOff>1238250</xdr:colOff>
      <xdr:row>31</xdr:row>
      <xdr:rowOff>1176592</xdr:rowOff>
    </xdr:to>
    <xdr:pic>
      <xdr:nvPicPr>
        <xdr:cNvPr id="30" name="Picture 80">
          <a:extLst>
            <a:ext uri="{FF2B5EF4-FFF2-40B4-BE49-F238E27FC236}">
              <a16:creationId xmlns:a16="http://schemas.microsoft.com/office/drawing/2014/main" xmlns="" id="{04D83F6C-F1E2-5A4D-A3AA-7E92D4C4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6" y="15830095"/>
          <a:ext cx="971549" cy="114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274860</xdr:colOff>
      <xdr:row>33</xdr:row>
      <xdr:rowOff>52168</xdr:rowOff>
    </xdr:from>
    <xdr:to>
      <xdr:col>0</xdr:col>
      <xdr:colOff>1141641</xdr:colOff>
      <xdr:row>33</xdr:row>
      <xdr:rowOff>1151778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B6C10633-6FA1-DB49-A7EB-4DFF3024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517" y="33776111"/>
          <a:ext cx="866781" cy="109961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333369</xdr:colOff>
      <xdr:row>32</xdr:row>
      <xdr:rowOff>25267</xdr:rowOff>
    </xdr:from>
    <xdr:to>
      <xdr:col>0</xdr:col>
      <xdr:colOff>1200150</xdr:colOff>
      <xdr:row>32</xdr:row>
      <xdr:rowOff>1134603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364BA660-FB87-9940-9BE0-2FA53BCCF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294" y="17027392"/>
          <a:ext cx="866781" cy="1109336"/>
        </a:xfrm>
        <a:prstGeom prst="rect">
          <a:avLst/>
        </a:prstGeom>
      </xdr:spPr>
    </xdr:pic>
    <xdr:clientData/>
  </xdr:twoCellAnchor>
  <xdr:twoCellAnchor editAs="oneCell">
    <xdr:from>
      <xdr:col>0</xdr:col>
      <xdr:colOff>209740</xdr:colOff>
      <xdr:row>37</xdr:row>
      <xdr:rowOff>157378</xdr:rowOff>
    </xdr:from>
    <xdr:to>
      <xdr:col>0</xdr:col>
      <xdr:colOff>1281595</xdr:colOff>
      <xdr:row>37</xdr:row>
      <xdr:rowOff>1069521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CA3089F2-B0C8-6A40-A247-4ACA3CCEC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8397" y="38671035"/>
          <a:ext cx="1071855" cy="912143"/>
        </a:xfrm>
        <a:prstGeom prst="rect">
          <a:avLst/>
        </a:prstGeom>
      </xdr:spPr>
    </xdr:pic>
    <xdr:clientData/>
  </xdr:twoCellAnchor>
  <xdr:twoCellAnchor editAs="oneCell">
    <xdr:from>
      <xdr:col>0</xdr:col>
      <xdr:colOff>319032</xdr:colOff>
      <xdr:row>36</xdr:row>
      <xdr:rowOff>128633</xdr:rowOff>
    </xdr:from>
    <xdr:to>
      <xdr:col>0</xdr:col>
      <xdr:colOff>1185813</xdr:colOff>
      <xdr:row>36</xdr:row>
      <xdr:rowOff>1065219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36199940-94DD-E745-A915-027913EE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689" y="37444862"/>
          <a:ext cx="866781" cy="936586"/>
        </a:xfrm>
        <a:prstGeom prst="rect">
          <a:avLst/>
        </a:prstGeom>
      </xdr:spPr>
    </xdr:pic>
    <xdr:clientData/>
  </xdr:twoCellAnchor>
  <xdr:twoCellAnchor editAs="oneCell">
    <xdr:from>
      <xdr:col>0</xdr:col>
      <xdr:colOff>250750</xdr:colOff>
      <xdr:row>35</xdr:row>
      <xdr:rowOff>170072</xdr:rowOff>
    </xdr:from>
    <xdr:to>
      <xdr:col>0</xdr:col>
      <xdr:colOff>1170504</xdr:colOff>
      <xdr:row>35</xdr:row>
      <xdr:rowOff>1058635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861DDF0C-E482-2C4E-8ABE-6916B6F5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407" y="36288872"/>
          <a:ext cx="919754" cy="888563"/>
        </a:xfrm>
        <a:prstGeom prst="rect">
          <a:avLst/>
        </a:prstGeom>
      </xdr:spPr>
    </xdr:pic>
    <xdr:clientData/>
  </xdr:twoCellAnchor>
  <xdr:twoCellAnchor editAs="oneCell">
    <xdr:from>
      <xdr:col>0</xdr:col>
      <xdr:colOff>254448</xdr:colOff>
      <xdr:row>34</xdr:row>
      <xdr:rowOff>141199</xdr:rowOff>
    </xdr:from>
    <xdr:to>
      <xdr:col>0</xdr:col>
      <xdr:colOff>1178379</xdr:colOff>
      <xdr:row>34</xdr:row>
      <xdr:rowOff>1114146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52A18D2A-ACFF-7142-85C3-EB1F72083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3105" y="35062570"/>
          <a:ext cx="923931" cy="972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zoomScale="60" zoomScaleNormal="60" workbookViewId="0">
      <pane xSplit="1" ySplit="2" topLeftCell="D9" activePane="bottomRight" state="frozen"/>
      <selection pane="topRight" activeCell="B1" sqref="B1"/>
      <selection pane="bottomLeft" activeCell="A3" sqref="A3"/>
      <selection pane="bottomRight" activeCell="AB9" sqref="AB9:AB17"/>
    </sheetView>
  </sheetViews>
  <sheetFormatPr defaultColWidth="11.25" defaultRowHeight="18.75" outlineLevelCol="1" x14ac:dyDescent="0.3"/>
  <cols>
    <col min="1" max="1" width="18.25" style="3" customWidth="1"/>
    <col min="2" max="4" width="13.75" style="3" customWidth="1"/>
    <col min="5" max="5" width="18.375" style="3" customWidth="1"/>
    <col min="6" max="9" width="11.25" style="3"/>
    <col min="10" max="14" width="18.75" style="3" hidden="1" customWidth="1" outlineLevel="1"/>
    <col min="15" max="16" width="12.125" style="3" hidden="1" customWidth="1" outlineLevel="1"/>
    <col min="17" max="17" width="12.125" style="9" customWidth="1" collapsed="1"/>
    <col min="18" max="19" width="12.125" style="10" customWidth="1"/>
    <col min="20" max="20" width="14.125" style="10" customWidth="1"/>
    <col min="21" max="21" width="12" style="11" bestFit="1" customWidth="1"/>
    <col min="22" max="27" width="12.125" style="9" customWidth="1"/>
    <col min="28" max="28" width="11.25" style="11"/>
    <col min="29" max="29" width="11.625" style="11" bestFit="1" customWidth="1"/>
    <col min="30" max="16384" width="11.25" style="11"/>
  </cols>
  <sheetData>
    <row r="1" spans="1:29" ht="45.6" customHeight="1" x14ac:dyDescent="0.3">
      <c r="A1" s="2"/>
      <c r="V1" s="77" t="s">
        <v>72</v>
      </c>
      <c r="W1" s="77"/>
      <c r="X1" s="77"/>
      <c r="Y1" s="77"/>
      <c r="Z1" s="77"/>
      <c r="AA1" s="77"/>
    </row>
    <row r="2" spans="1:29" ht="37.5" x14ac:dyDescent="0.3">
      <c r="A2" s="4" t="s">
        <v>50</v>
      </c>
      <c r="B2" s="4" t="s">
        <v>83</v>
      </c>
      <c r="C2" s="4" t="s">
        <v>88</v>
      </c>
      <c r="D2" s="4" t="s">
        <v>57</v>
      </c>
      <c r="E2" s="4" t="s">
        <v>74</v>
      </c>
      <c r="F2" s="4" t="s">
        <v>48</v>
      </c>
      <c r="G2" s="4" t="s">
        <v>51</v>
      </c>
      <c r="H2" s="4" t="s">
        <v>52</v>
      </c>
      <c r="I2" s="12" t="s">
        <v>65</v>
      </c>
      <c r="J2" s="4" t="s">
        <v>47</v>
      </c>
      <c r="K2" s="4" t="s">
        <v>86</v>
      </c>
      <c r="L2" s="4" t="s">
        <v>92</v>
      </c>
      <c r="M2" s="4" t="s">
        <v>94</v>
      </c>
      <c r="N2" s="4" t="s">
        <v>95</v>
      </c>
      <c r="O2" s="12" t="s">
        <v>53</v>
      </c>
      <c r="P2" s="13" t="s">
        <v>55</v>
      </c>
      <c r="Q2" s="12" t="s">
        <v>90</v>
      </c>
      <c r="R2" s="14" t="s">
        <v>49</v>
      </c>
      <c r="S2" s="14" t="s">
        <v>91</v>
      </c>
      <c r="T2" s="15" t="s">
        <v>73</v>
      </c>
      <c r="V2" s="12" t="s">
        <v>66</v>
      </c>
      <c r="W2" s="12" t="s">
        <v>67</v>
      </c>
      <c r="X2" s="12" t="s">
        <v>68</v>
      </c>
      <c r="Y2" s="12" t="s">
        <v>69</v>
      </c>
      <c r="Z2" s="12" t="s">
        <v>70</v>
      </c>
      <c r="AA2" s="12" t="s">
        <v>71</v>
      </c>
      <c r="AB2" s="12" t="s">
        <v>98</v>
      </c>
      <c r="AC2" s="16"/>
    </row>
    <row r="3" spans="1:29" s="24" customFormat="1" ht="94.15" customHeight="1" x14ac:dyDescent="0.3">
      <c r="A3" s="4"/>
      <c r="B3" s="5" t="s">
        <v>84</v>
      </c>
      <c r="C3" s="5" t="s">
        <v>89</v>
      </c>
      <c r="D3" s="17" t="s">
        <v>3</v>
      </c>
      <c r="E3" s="5" t="s">
        <v>75</v>
      </c>
      <c r="F3" s="5" t="s">
        <v>0</v>
      </c>
      <c r="G3" s="5" t="s">
        <v>58</v>
      </c>
      <c r="H3" s="5" t="s">
        <v>56</v>
      </c>
      <c r="I3" s="5" t="s">
        <v>4</v>
      </c>
      <c r="J3" s="17" t="s">
        <v>1</v>
      </c>
      <c r="K3" s="17" t="s">
        <v>87</v>
      </c>
      <c r="L3" s="17" t="s">
        <v>93</v>
      </c>
      <c r="M3" s="18" t="s">
        <v>96</v>
      </c>
      <c r="N3" s="19">
        <f>Q3/60</f>
        <v>1.3599999999999999</v>
      </c>
      <c r="O3" s="20" t="s">
        <v>54</v>
      </c>
      <c r="P3" s="20" t="s">
        <v>2</v>
      </c>
      <c r="Q3" s="21">
        <f>$R$7/5</f>
        <v>81.599999999999994</v>
      </c>
      <c r="R3" s="22">
        <v>7332</v>
      </c>
      <c r="S3" s="23"/>
      <c r="T3" s="23">
        <f t="shared" ref="T3:T38" si="0">Q3*S3</f>
        <v>0</v>
      </c>
      <c r="V3" s="25">
        <v>832</v>
      </c>
      <c r="W3" s="25">
        <v>1311</v>
      </c>
      <c r="X3" s="25">
        <v>1857</v>
      </c>
      <c r="Y3" s="25">
        <v>1756</v>
      </c>
      <c r="Z3" s="25">
        <v>977</v>
      </c>
      <c r="AA3" s="25">
        <v>599</v>
      </c>
      <c r="AB3" s="26">
        <f t="shared" ref="AB3:AB9" si="1">SUM(V3:AA3)</f>
        <v>7332</v>
      </c>
      <c r="AC3" s="16"/>
    </row>
    <row r="4" spans="1:29" ht="94.15" customHeight="1" x14ac:dyDescent="0.3">
      <c r="A4" s="27"/>
      <c r="B4" s="1" t="s">
        <v>84</v>
      </c>
      <c r="C4" s="1"/>
      <c r="D4" s="28" t="s">
        <v>3</v>
      </c>
      <c r="E4" s="1" t="s">
        <v>75</v>
      </c>
      <c r="F4" s="1" t="s">
        <v>0</v>
      </c>
      <c r="G4" s="1" t="s">
        <v>59</v>
      </c>
      <c r="H4" s="1"/>
      <c r="I4" s="1" t="s">
        <v>4</v>
      </c>
      <c r="J4" s="28" t="s">
        <v>1</v>
      </c>
      <c r="K4" s="28" t="s">
        <v>87</v>
      </c>
      <c r="L4" s="28" t="s">
        <v>93</v>
      </c>
      <c r="M4" s="29" t="s">
        <v>96</v>
      </c>
      <c r="N4" s="30">
        <f t="shared" ref="N4:N39" si="2">Q4/60</f>
        <v>1.3599999999999999</v>
      </c>
      <c r="O4" s="25" t="s">
        <v>54</v>
      </c>
      <c r="P4" s="25" t="s">
        <v>2</v>
      </c>
      <c r="Q4" s="31">
        <f>$R$7/5</f>
        <v>81.599999999999994</v>
      </c>
      <c r="R4" s="32">
        <v>1632</v>
      </c>
      <c r="S4" s="23"/>
      <c r="T4" s="33">
        <f t="shared" si="0"/>
        <v>0</v>
      </c>
      <c r="V4" s="25">
        <v>306</v>
      </c>
      <c r="W4" s="25">
        <v>408</v>
      </c>
      <c r="X4" s="25">
        <v>476</v>
      </c>
      <c r="Y4" s="25">
        <v>230</v>
      </c>
      <c r="Z4" s="25">
        <v>212</v>
      </c>
      <c r="AA4" s="31">
        <v>0</v>
      </c>
      <c r="AB4" s="16">
        <f t="shared" si="1"/>
        <v>1632</v>
      </c>
      <c r="AC4" s="16"/>
    </row>
    <row r="5" spans="1:29" ht="94.15" customHeight="1" x14ac:dyDescent="0.3">
      <c r="A5" s="27"/>
      <c r="B5" s="1" t="s">
        <v>84</v>
      </c>
      <c r="C5" s="1"/>
      <c r="D5" s="28" t="s">
        <v>3</v>
      </c>
      <c r="E5" s="1" t="s">
        <v>75</v>
      </c>
      <c r="F5" s="1" t="s">
        <v>0</v>
      </c>
      <c r="G5" s="1" t="s">
        <v>60</v>
      </c>
      <c r="H5" s="1"/>
      <c r="I5" s="1" t="s">
        <v>4</v>
      </c>
      <c r="J5" s="28" t="s">
        <v>1</v>
      </c>
      <c r="K5" s="28" t="s">
        <v>87</v>
      </c>
      <c r="L5" s="28" t="s">
        <v>93</v>
      </c>
      <c r="M5" s="29" t="s">
        <v>96</v>
      </c>
      <c r="N5" s="30">
        <f t="shared" si="2"/>
        <v>1.3599999999999999</v>
      </c>
      <c r="O5" s="25" t="s">
        <v>54</v>
      </c>
      <c r="P5" s="25" t="s">
        <v>2</v>
      </c>
      <c r="Q5" s="31">
        <f>$R$7/5</f>
        <v>81.599999999999994</v>
      </c>
      <c r="R5" s="32">
        <v>4860</v>
      </c>
      <c r="S5" s="23"/>
      <c r="T5" s="33">
        <f t="shared" si="0"/>
        <v>0</v>
      </c>
      <c r="V5" s="25">
        <v>697</v>
      </c>
      <c r="W5" s="25">
        <v>962</v>
      </c>
      <c r="X5" s="25">
        <v>961</v>
      </c>
      <c r="Y5" s="25">
        <v>1014</v>
      </c>
      <c r="Z5" s="25">
        <v>800</v>
      </c>
      <c r="AA5" s="25">
        <v>426</v>
      </c>
      <c r="AB5" s="16">
        <f t="shared" si="1"/>
        <v>4860</v>
      </c>
      <c r="AC5" s="16"/>
    </row>
    <row r="6" spans="1:29" ht="94.15" customHeight="1" x14ac:dyDescent="0.3">
      <c r="A6" s="27"/>
      <c r="B6" s="1" t="s">
        <v>84</v>
      </c>
      <c r="C6" s="1"/>
      <c r="D6" s="28" t="s">
        <v>3</v>
      </c>
      <c r="E6" s="1" t="s">
        <v>75</v>
      </c>
      <c r="F6" s="1" t="s">
        <v>0</v>
      </c>
      <c r="G6" s="1" t="s">
        <v>61</v>
      </c>
      <c r="H6" s="1"/>
      <c r="I6" s="1" t="s">
        <v>4</v>
      </c>
      <c r="J6" s="28" t="s">
        <v>1</v>
      </c>
      <c r="K6" s="28" t="s">
        <v>87</v>
      </c>
      <c r="L6" s="28" t="s">
        <v>93</v>
      </c>
      <c r="M6" s="29" t="s">
        <v>96</v>
      </c>
      <c r="N6" s="30">
        <f t="shared" si="2"/>
        <v>1.3599999999999999</v>
      </c>
      <c r="O6" s="25" t="s">
        <v>54</v>
      </c>
      <c r="P6" s="25" t="s">
        <v>2</v>
      </c>
      <c r="Q6" s="31">
        <f>$R$7/5</f>
        <v>81.599999999999994</v>
      </c>
      <c r="R6" s="32">
        <v>2508</v>
      </c>
      <c r="S6" s="23"/>
      <c r="T6" s="33">
        <f t="shared" si="0"/>
        <v>0</v>
      </c>
      <c r="V6" s="25">
        <v>209</v>
      </c>
      <c r="W6" s="25">
        <v>418</v>
      </c>
      <c r="X6" s="25">
        <v>627</v>
      </c>
      <c r="Y6" s="25">
        <v>603</v>
      </c>
      <c r="Z6" s="25">
        <v>395</v>
      </c>
      <c r="AA6" s="25">
        <v>256</v>
      </c>
      <c r="AB6" s="34">
        <f t="shared" si="1"/>
        <v>2508</v>
      </c>
      <c r="AC6" s="16"/>
    </row>
    <row r="7" spans="1:29" ht="94.15" customHeight="1" thickBot="1" x14ac:dyDescent="0.35">
      <c r="A7" s="35"/>
      <c r="B7" s="6" t="s">
        <v>84</v>
      </c>
      <c r="C7" s="6"/>
      <c r="D7" s="36" t="s">
        <v>3</v>
      </c>
      <c r="E7" s="6" t="s">
        <v>75</v>
      </c>
      <c r="F7" s="6" t="s">
        <v>0</v>
      </c>
      <c r="G7" s="6" t="s">
        <v>62</v>
      </c>
      <c r="H7" s="6"/>
      <c r="I7" s="6" t="s">
        <v>4</v>
      </c>
      <c r="J7" s="36" t="s">
        <v>1</v>
      </c>
      <c r="K7" s="36" t="s">
        <v>87</v>
      </c>
      <c r="L7" s="36" t="s">
        <v>93</v>
      </c>
      <c r="M7" s="37" t="s">
        <v>96</v>
      </c>
      <c r="N7" s="38">
        <f t="shared" si="2"/>
        <v>1.3599999999999999</v>
      </c>
      <c r="O7" s="39" t="s">
        <v>54</v>
      </c>
      <c r="P7" s="39" t="s">
        <v>2</v>
      </c>
      <c r="Q7" s="40">
        <f>$R$7/5</f>
        <v>81.599999999999994</v>
      </c>
      <c r="R7" s="41">
        <v>408</v>
      </c>
      <c r="S7" s="23"/>
      <c r="T7" s="42">
        <f t="shared" si="0"/>
        <v>0</v>
      </c>
      <c r="U7" s="43">
        <f>SUM(R3:R7)</f>
        <v>16740</v>
      </c>
      <c r="V7" s="20">
        <v>74</v>
      </c>
      <c r="W7" s="20">
        <v>68</v>
      </c>
      <c r="X7" s="20">
        <v>102</v>
      </c>
      <c r="Y7" s="20">
        <v>62</v>
      </c>
      <c r="Z7" s="20">
        <v>54</v>
      </c>
      <c r="AA7" s="20">
        <v>48</v>
      </c>
      <c r="AB7" s="34">
        <f t="shared" si="1"/>
        <v>408</v>
      </c>
      <c r="AC7" s="26">
        <f>SUM(AB3:AB7)</f>
        <v>16740</v>
      </c>
    </row>
    <row r="8" spans="1:29" ht="94.15" customHeight="1" thickTop="1" x14ac:dyDescent="0.3">
      <c r="A8" s="44"/>
      <c r="B8" s="7" t="s">
        <v>84</v>
      </c>
      <c r="C8" s="7"/>
      <c r="D8" s="45" t="s">
        <v>7</v>
      </c>
      <c r="E8" s="7" t="s">
        <v>76</v>
      </c>
      <c r="F8" s="7" t="s">
        <v>5</v>
      </c>
      <c r="G8" s="7" t="s">
        <v>58</v>
      </c>
      <c r="H8" s="7"/>
      <c r="I8" s="7" t="s">
        <v>8</v>
      </c>
      <c r="J8" s="45" t="s">
        <v>6</v>
      </c>
      <c r="K8" s="45" t="s">
        <v>87</v>
      </c>
      <c r="L8" s="45" t="s">
        <v>93</v>
      </c>
      <c r="M8" s="46" t="s">
        <v>96</v>
      </c>
      <c r="N8" s="47">
        <f t="shared" si="2"/>
        <v>0</v>
      </c>
      <c r="O8" s="48" t="s">
        <v>54</v>
      </c>
      <c r="P8" s="48" t="s">
        <v>2</v>
      </c>
      <c r="Q8" s="49">
        <f>$R$11/4</f>
        <v>0</v>
      </c>
      <c r="R8" s="50">
        <v>4448</v>
      </c>
      <c r="S8" s="51"/>
      <c r="T8" s="51">
        <f t="shared" si="0"/>
        <v>0</v>
      </c>
      <c r="V8" s="52">
        <v>19</v>
      </c>
      <c r="W8" s="52">
        <v>389</v>
      </c>
      <c r="X8" s="52">
        <v>1088</v>
      </c>
      <c r="Y8" s="52">
        <v>1255</v>
      </c>
      <c r="Z8" s="52">
        <v>1127</v>
      </c>
      <c r="AA8" s="52">
        <v>570</v>
      </c>
      <c r="AB8" s="16">
        <f t="shared" si="1"/>
        <v>4448</v>
      </c>
      <c r="AC8" s="34"/>
    </row>
    <row r="9" spans="1:29" ht="94.15" customHeight="1" x14ac:dyDescent="0.3">
      <c r="A9" s="27"/>
      <c r="B9" s="1" t="s">
        <v>84</v>
      </c>
      <c r="C9" s="1"/>
      <c r="D9" s="28" t="s">
        <v>7</v>
      </c>
      <c r="E9" s="1" t="s">
        <v>76</v>
      </c>
      <c r="F9" s="1" t="s">
        <v>5</v>
      </c>
      <c r="G9" s="1" t="s">
        <v>59</v>
      </c>
      <c r="H9" s="1"/>
      <c r="I9" s="1" t="s">
        <v>8</v>
      </c>
      <c r="J9" s="28" t="s">
        <v>6</v>
      </c>
      <c r="K9" s="28" t="s">
        <v>87</v>
      </c>
      <c r="L9" s="28" t="s">
        <v>93</v>
      </c>
      <c r="M9" s="29" t="s">
        <v>96</v>
      </c>
      <c r="N9" s="30">
        <f t="shared" si="2"/>
        <v>0</v>
      </c>
      <c r="O9" s="25" t="s">
        <v>54</v>
      </c>
      <c r="P9" s="25" t="s">
        <v>2</v>
      </c>
      <c r="Q9" s="31">
        <f>$R$11/4</f>
        <v>0</v>
      </c>
      <c r="R9" s="32">
        <v>4680</v>
      </c>
      <c r="S9" s="51"/>
      <c r="T9" s="33">
        <f t="shared" si="0"/>
        <v>0</v>
      </c>
      <c r="V9" s="52">
        <v>240</v>
      </c>
      <c r="W9" s="52">
        <v>630</v>
      </c>
      <c r="X9" s="52">
        <v>1188</v>
      </c>
      <c r="Y9" s="52">
        <v>1380</v>
      </c>
      <c r="Z9" s="52">
        <v>912</v>
      </c>
      <c r="AA9" s="52">
        <v>330</v>
      </c>
      <c r="AB9" s="34">
        <f t="shared" si="1"/>
        <v>4680</v>
      </c>
      <c r="AC9" s="34"/>
    </row>
    <row r="10" spans="1:29" ht="94.15" customHeight="1" x14ac:dyDescent="0.3">
      <c r="A10" s="27"/>
      <c r="B10" s="1" t="s">
        <v>84</v>
      </c>
      <c r="C10" s="1"/>
      <c r="D10" s="28" t="s">
        <v>7</v>
      </c>
      <c r="E10" s="1" t="s">
        <v>76</v>
      </c>
      <c r="F10" s="1" t="s">
        <v>5</v>
      </c>
      <c r="G10" s="1" t="s">
        <v>60</v>
      </c>
      <c r="H10" s="1"/>
      <c r="I10" s="1" t="s">
        <v>9</v>
      </c>
      <c r="J10" s="28" t="s">
        <v>6</v>
      </c>
      <c r="K10" s="28" t="s">
        <v>87</v>
      </c>
      <c r="L10" s="28" t="s">
        <v>93</v>
      </c>
      <c r="M10" s="29" t="s">
        <v>96</v>
      </c>
      <c r="N10" s="30">
        <f t="shared" si="2"/>
        <v>0</v>
      </c>
      <c r="O10" s="25" t="s">
        <v>54</v>
      </c>
      <c r="P10" s="25" t="s">
        <v>2</v>
      </c>
      <c r="Q10" s="31">
        <f>$R$11/4</f>
        <v>0</v>
      </c>
      <c r="R10" s="32">
        <v>0</v>
      </c>
      <c r="S10" s="51"/>
      <c r="T10" s="33">
        <f t="shared" si="0"/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4">
        <v>0</v>
      </c>
      <c r="AC10" s="34"/>
    </row>
    <row r="11" spans="1:29" ht="94.15" customHeight="1" x14ac:dyDescent="0.3">
      <c r="A11" s="27"/>
      <c r="B11" s="1" t="s">
        <v>84</v>
      </c>
      <c r="C11" s="1"/>
      <c r="D11" s="28" t="s">
        <v>7</v>
      </c>
      <c r="E11" s="1" t="s">
        <v>76</v>
      </c>
      <c r="F11" s="1" t="s">
        <v>5</v>
      </c>
      <c r="G11" s="1" t="s">
        <v>61</v>
      </c>
      <c r="H11" s="1"/>
      <c r="I11" s="1" t="s">
        <v>9</v>
      </c>
      <c r="J11" s="28" t="s">
        <v>6</v>
      </c>
      <c r="K11" s="28" t="s">
        <v>87</v>
      </c>
      <c r="L11" s="28" t="s">
        <v>93</v>
      </c>
      <c r="M11" s="29" t="s">
        <v>96</v>
      </c>
      <c r="N11" s="30">
        <f t="shared" si="2"/>
        <v>0</v>
      </c>
      <c r="O11" s="25" t="s">
        <v>54</v>
      </c>
      <c r="P11" s="25" t="s">
        <v>2</v>
      </c>
      <c r="Q11" s="31">
        <f>$R$11/4</f>
        <v>0</v>
      </c>
      <c r="R11" s="32">
        <v>0</v>
      </c>
      <c r="S11" s="51"/>
      <c r="T11" s="33">
        <f t="shared" si="0"/>
        <v>0</v>
      </c>
      <c r="U11" s="53">
        <f>SUM(R8:R11)</f>
        <v>9128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16">
        <v>0</v>
      </c>
      <c r="AC11" s="16">
        <f>SUM(AB8:AB11)</f>
        <v>9128</v>
      </c>
    </row>
    <row r="12" spans="1:29" ht="94.15" customHeight="1" x14ac:dyDescent="0.3">
      <c r="A12" s="27"/>
      <c r="B12" s="1" t="s">
        <v>84</v>
      </c>
      <c r="C12" s="1"/>
      <c r="D12" s="28" t="s">
        <v>7</v>
      </c>
      <c r="E12" s="1" t="s">
        <v>77</v>
      </c>
      <c r="F12" s="1" t="s">
        <v>10</v>
      </c>
      <c r="G12" s="1" t="s">
        <v>58</v>
      </c>
      <c r="H12" s="1"/>
      <c r="I12" s="1" t="s">
        <v>12</v>
      </c>
      <c r="J12" s="28" t="s">
        <v>11</v>
      </c>
      <c r="K12" s="28" t="s">
        <v>87</v>
      </c>
      <c r="L12" s="28" t="s">
        <v>93</v>
      </c>
      <c r="M12" s="29" t="s">
        <v>96</v>
      </c>
      <c r="N12" s="30">
        <f t="shared" si="2"/>
        <v>1.0222222222222224</v>
      </c>
      <c r="O12" s="25" t="s">
        <v>54</v>
      </c>
      <c r="P12" s="25" t="s">
        <v>2</v>
      </c>
      <c r="Q12" s="31">
        <f>$R$14/3</f>
        <v>61.333333333333336</v>
      </c>
      <c r="R12" s="32">
        <v>291</v>
      </c>
      <c r="S12" s="33"/>
      <c r="T12" s="33">
        <f t="shared" si="0"/>
        <v>0</v>
      </c>
      <c r="U12" s="54"/>
      <c r="V12" s="25">
        <v>55</v>
      </c>
      <c r="W12" s="25">
        <v>91</v>
      </c>
      <c r="X12" s="25">
        <v>81</v>
      </c>
      <c r="Y12" s="25">
        <v>34</v>
      </c>
      <c r="Z12" s="25">
        <v>30</v>
      </c>
      <c r="AA12" s="49"/>
      <c r="AB12" s="16">
        <f>SUM(V12:Z12)</f>
        <v>291</v>
      </c>
      <c r="AC12" s="55"/>
    </row>
    <row r="13" spans="1:29" ht="94.15" customHeight="1" x14ac:dyDescent="0.3">
      <c r="A13" s="27"/>
      <c r="B13" s="1" t="s">
        <v>84</v>
      </c>
      <c r="C13" s="1"/>
      <c r="D13" s="28" t="s">
        <v>7</v>
      </c>
      <c r="E13" s="1" t="s">
        <v>77</v>
      </c>
      <c r="F13" s="1" t="s">
        <v>10</v>
      </c>
      <c r="G13" s="1" t="s">
        <v>59</v>
      </c>
      <c r="H13" s="1"/>
      <c r="I13" s="1" t="s">
        <v>12</v>
      </c>
      <c r="J13" s="28" t="s">
        <v>11</v>
      </c>
      <c r="K13" s="28" t="s">
        <v>87</v>
      </c>
      <c r="L13" s="28" t="s">
        <v>93</v>
      </c>
      <c r="M13" s="29" t="s">
        <v>96</v>
      </c>
      <c r="N13" s="30">
        <f t="shared" si="2"/>
        <v>1.0222222222222224</v>
      </c>
      <c r="O13" s="25" t="s">
        <v>54</v>
      </c>
      <c r="P13" s="25" t="s">
        <v>2</v>
      </c>
      <c r="Q13" s="31">
        <f>$R$14/3</f>
        <v>61.333333333333336</v>
      </c>
      <c r="R13" s="32">
        <v>247</v>
      </c>
      <c r="S13" s="33"/>
      <c r="T13" s="33">
        <f t="shared" si="0"/>
        <v>0</v>
      </c>
      <c r="U13" s="56"/>
      <c r="V13" s="25">
        <v>23</v>
      </c>
      <c r="W13" s="25">
        <v>86</v>
      </c>
      <c r="X13" s="25">
        <v>66</v>
      </c>
      <c r="Y13" s="25">
        <v>28</v>
      </c>
      <c r="Z13" s="25">
        <v>44</v>
      </c>
      <c r="AA13" s="31"/>
      <c r="AB13" s="16">
        <f>SUM(V13:Z13)</f>
        <v>247</v>
      </c>
      <c r="AC13" s="57"/>
    </row>
    <row r="14" spans="1:29" ht="94.15" customHeight="1" x14ac:dyDescent="0.3">
      <c r="A14" s="27"/>
      <c r="B14" s="1" t="s">
        <v>84</v>
      </c>
      <c r="C14" s="1"/>
      <c r="D14" s="28" t="s">
        <v>7</v>
      </c>
      <c r="E14" s="1" t="s">
        <v>77</v>
      </c>
      <c r="F14" s="1" t="s">
        <v>10</v>
      </c>
      <c r="G14" s="1" t="s">
        <v>60</v>
      </c>
      <c r="H14" s="1"/>
      <c r="I14" s="1" t="s">
        <v>12</v>
      </c>
      <c r="J14" s="28" t="s">
        <v>11</v>
      </c>
      <c r="K14" s="28" t="s">
        <v>87</v>
      </c>
      <c r="L14" s="28" t="s">
        <v>93</v>
      </c>
      <c r="M14" s="29" t="s">
        <v>96</v>
      </c>
      <c r="N14" s="30">
        <f t="shared" si="2"/>
        <v>1.0222222222222224</v>
      </c>
      <c r="O14" s="25" t="s">
        <v>54</v>
      </c>
      <c r="P14" s="25" t="s">
        <v>2</v>
      </c>
      <c r="Q14" s="31">
        <f>$R$14/3</f>
        <v>61.333333333333336</v>
      </c>
      <c r="R14" s="32">
        <v>184</v>
      </c>
      <c r="S14" s="33"/>
      <c r="T14" s="33">
        <f t="shared" si="0"/>
        <v>0</v>
      </c>
      <c r="U14" s="58">
        <f>SUM(R12:R14)</f>
        <v>722</v>
      </c>
      <c r="V14" s="25">
        <v>16</v>
      </c>
      <c r="W14" s="25">
        <v>20</v>
      </c>
      <c r="X14" s="25">
        <v>55</v>
      </c>
      <c r="Y14" s="25">
        <v>55</v>
      </c>
      <c r="Z14" s="25">
        <v>38</v>
      </c>
      <c r="AA14" s="31"/>
      <c r="AB14" s="16">
        <f>SUM(V14:AA14)</f>
        <v>184</v>
      </c>
      <c r="AC14" s="59">
        <f>SUM(AB12:AB14)</f>
        <v>722</v>
      </c>
    </row>
    <row r="15" spans="1:29" ht="94.15" customHeight="1" x14ac:dyDescent="0.3">
      <c r="A15" s="27"/>
      <c r="B15" s="1"/>
      <c r="C15" s="1"/>
      <c r="D15" s="28"/>
      <c r="E15" s="1"/>
      <c r="F15" s="1"/>
      <c r="G15" s="1"/>
      <c r="H15" s="1"/>
      <c r="I15" s="1"/>
      <c r="J15" s="28"/>
      <c r="K15" s="28"/>
      <c r="L15" s="28"/>
      <c r="M15" s="29"/>
      <c r="N15" s="30"/>
      <c r="O15" s="25"/>
      <c r="P15" s="25"/>
      <c r="Q15" s="31"/>
      <c r="R15" s="32"/>
      <c r="S15" s="33"/>
      <c r="T15" s="33"/>
      <c r="U15" s="60"/>
      <c r="V15" s="25" t="s">
        <v>99</v>
      </c>
      <c r="W15" s="25" t="s">
        <v>100</v>
      </c>
      <c r="X15" s="25" t="s">
        <v>101</v>
      </c>
      <c r="Y15" s="25"/>
      <c r="Z15" s="25"/>
      <c r="AA15" s="31"/>
      <c r="AB15" s="16"/>
      <c r="AC15" s="16"/>
    </row>
    <row r="16" spans="1:29" ht="94.15" customHeight="1" x14ac:dyDescent="0.3">
      <c r="A16" s="27"/>
      <c r="B16" s="1" t="s">
        <v>84</v>
      </c>
      <c r="C16" s="1"/>
      <c r="D16" s="28" t="s">
        <v>7</v>
      </c>
      <c r="E16" s="1" t="s">
        <v>78</v>
      </c>
      <c r="F16" s="1" t="s">
        <v>13</v>
      </c>
      <c r="G16" s="1" t="s">
        <v>58</v>
      </c>
      <c r="H16" s="1"/>
      <c r="I16" s="1" t="s">
        <v>15</v>
      </c>
      <c r="J16" s="28" t="s">
        <v>14</v>
      </c>
      <c r="K16" s="28" t="s">
        <v>87</v>
      </c>
      <c r="L16" s="28" t="s">
        <v>93</v>
      </c>
      <c r="M16" s="29" t="s">
        <v>96</v>
      </c>
      <c r="N16" s="30">
        <f t="shared" si="2"/>
        <v>2.5416666666666665</v>
      </c>
      <c r="O16" s="25" t="s">
        <v>54</v>
      </c>
      <c r="P16" s="25" t="s">
        <v>2</v>
      </c>
      <c r="Q16" s="31">
        <f>$R$17/2</f>
        <v>152.5</v>
      </c>
      <c r="R16" s="32">
        <v>179</v>
      </c>
      <c r="S16" s="33"/>
      <c r="T16" s="33">
        <f t="shared" si="0"/>
        <v>0</v>
      </c>
      <c r="U16" s="61"/>
      <c r="V16" s="25">
        <v>74</v>
      </c>
      <c r="W16" s="25">
        <v>73</v>
      </c>
      <c r="X16" s="25">
        <v>32</v>
      </c>
      <c r="Y16" s="31"/>
      <c r="Z16" s="31"/>
      <c r="AA16" s="31"/>
      <c r="AB16" s="61">
        <f>SUM(V16:AA16)</f>
        <v>179</v>
      </c>
      <c r="AC16" s="61"/>
    </row>
    <row r="17" spans="1:30" ht="94.15" customHeight="1" x14ac:dyDescent="0.3">
      <c r="A17" s="27"/>
      <c r="B17" s="1" t="s">
        <v>84</v>
      </c>
      <c r="C17" s="1"/>
      <c r="D17" s="28" t="s">
        <v>7</v>
      </c>
      <c r="E17" s="1" t="s">
        <v>78</v>
      </c>
      <c r="F17" s="1" t="s">
        <v>13</v>
      </c>
      <c r="G17" s="1" t="s">
        <v>59</v>
      </c>
      <c r="H17" s="1"/>
      <c r="I17" s="1" t="s">
        <v>15</v>
      </c>
      <c r="J17" s="28" t="s">
        <v>14</v>
      </c>
      <c r="K17" s="28" t="s">
        <v>87</v>
      </c>
      <c r="L17" s="28" t="s">
        <v>93</v>
      </c>
      <c r="M17" s="29" t="s">
        <v>96</v>
      </c>
      <c r="N17" s="30">
        <f t="shared" si="2"/>
        <v>2.5416666666666665</v>
      </c>
      <c r="O17" s="25" t="s">
        <v>54</v>
      </c>
      <c r="P17" s="25" t="s">
        <v>2</v>
      </c>
      <c r="Q17" s="31">
        <f>$R$17/2</f>
        <v>152.5</v>
      </c>
      <c r="R17" s="32">
        <v>305</v>
      </c>
      <c r="S17" s="33"/>
      <c r="T17" s="33">
        <f t="shared" si="0"/>
        <v>0</v>
      </c>
      <c r="U17" s="62">
        <f>SUM(R16:R17)</f>
        <v>484</v>
      </c>
      <c r="V17" s="25">
        <v>147</v>
      </c>
      <c r="W17" s="25">
        <v>102</v>
      </c>
      <c r="X17" s="25">
        <v>56</v>
      </c>
      <c r="Y17" s="31"/>
      <c r="Z17" s="31"/>
      <c r="AA17" s="31"/>
      <c r="AB17" s="61">
        <f>SUM(V17:AA17)</f>
        <v>305</v>
      </c>
      <c r="AC17" s="61">
        <f>SUM(AB16:AB17)</f>
        <v>484</v>
      </c>
    </row>
    <row r="18" spans="1:30" ht="94.15" customHeight="1" x14ac:dyDescent="0.3">
      <c r="A18" s="27"/>
      <c r="B18" s="1"/>
      <c r="C18" s="1"/>
      <c r="D18" s="28"/>
      <c r="E18" s="1"/>
      <c r="F18" s="1"/>
      <c r="G18" s="1"/>
      <c r="H18" s="1"/>
      <c r="I18" s="1"/>
      <c r="J18" s="28"/>
      <c r="K18" s="28"/>
      <c r="L18" s="28"/>
      <c r="M18" s="29"/>
      <c r="N18" s="30"/>
      <c r="O18" s="25"/>
      <c r="P18" s="25"/>
      <c r="Q18" s="31"/>
      <c r="R18" s="32"/>
      <c r="S18" s="33"/>
      <c r="T18" s="33"/>
      <c r="V18" s="63"/>
      <c r="W18" s="63"/>
      <c r="X18" s="63"/>
      <c r="Y18" s="63"/>
      <c r="Z18" s="63"/>
      <c r="AA18" s="63"/>
    </row>
    <row r="19" spans="1:30" ht="94.15" customHeight="1" x14ac:dyDescent="0.3">
      <c r="A19" s="27"/>
      <c r="B19" s="1" t="s">
        <v>84</v>
      </c>
      <c r="C19" s="1"/>
      <c r="D19" s="28" t="s">
        <v>7</v>
      </c>
      <c r="E19" s="1" t="s">
        <v>79</v>
      </c>
      <c r="F19" s="1" t="s">
        <v>16</v>
      </c>
      <c r="G19" s="1" t="s">
        <v>58</v>
      </c>
      <c r="H19" s="1"/>
      <c r="I19" s="1" t="s">
        <v>18</v>
      </c>
      <c r="J19" s="28" t="s">
        <v>17</v>
      </c>
      <c r="K19" s="28" t="s">
        <v>87</v>
      </c>
      <c r="L19" s="28" t="s">
        <v>93</v>
      </c>
      <c r="M19" s="29" t="s">
        <v>96</v>
      </c>
      <c r="N19" s="30">
        <f t="shared" si="2"/>
        <v>13.708333333333334</v>
      </c>
      <c r="O19" s="25" t="s">
        <v>54</v>
      </c>
      <c r="P19" s="25" t="s">
        <v>2</v>
      </c>
      <c r="Q19" s="31">
        <f>$R$20/2</f>
        <v>822.5</v>
      </c>
      <c r="R19" s="32">
        <v>1758</v>
      </c>
      <c r="S19" s="33"/>
      <c r="T19" s="33">
        <f t="shared" si="0"/>
        <v>0</v>
      </c>
      <c r="U19" s="61"/>
      <c r="V19" s="25">
        <v>152</v>
      </c>
      <c r="W19" s="25">
        <v>400</v>
      </c>
      <c r="X19" s="25">
        <v>508</v>
      </c>
      <c r="Y19" s="25">
        <v>584</v>
      </c>
      <c r="Z19" s="25">
        <v>114</v>
      </c>
      <c r="AA19" s="31"/>
      <c r="AB19" s="34">
        <f>SUM(V19:Z19)</f>
        <v>1758</v>
      </c>
      <c r="AC19" s="34"/>
    </row>
    <row r="20" spans="1:30" ht="94.15" customHeight="1" x14ac:dyDescent="0.3">
      <c r="A20" s="27"/>
      <c r="B20" s="1" t="s">
        <v>84</v>
      </c>
      <c r="C20" s="1"/>
      <c r="D20" s="28" t="s">
        <v>7</v>
      </c>
      <c r="E20" s="1" t="s">
        <v>79</v>
      </c>
      <c r="F20" s="1" t="s">
        <v>16</v>
      </c>
      <c r="G20" s="1" t="s">
        <v>59</v>
      </c>
      <c r="H20" s="1"/>
      <c r="I20" s="1" t="s">
        <v>18</v>
      </c>
      <c r="J20" s="28" t="s">
        <v>17</v>
      </c>
      <c r="K20" s="28" t="s">
        <v>87</v>
      </c>
      <c r="L20" s="28" t="s">
        <v>93</v>
      </c>
      <c r="M20" s="29" t="s">
        <v>96</v>
      </c>
      <c r="N20" s="30">
        <f t="shared" si="2"/>
        <v>13.708333333333334</v>
      </c>
      <c r="O20" s="25" t="s">
        <v>54</v>
      </c>
      <c r="P20" s="25" t="s">
        <v>2</v>
      </c>
      <c r="Q20" s="31">
        <f>$R$20/2</f>
        <v>822.5</v>
      </c>
      <c r="R20" s="32">
        <v>1645</v>
      </c>
      <c r="S20" s="33"/>
      <c r="T20" s="33">
        <f t="shared" si="0"/>
        <v>0</v>
      </c>
      <c r="U20" s="62">
        <f>SUM(R19:R20)</f>
        <v>3403</v>
      </c>
      <c r="V20" s="64">
        <v>198</v>
      </c>
      <c r="W20" s="64">
        <v>411</v>
      </c>
      <c r="X20" s="64">
        <v>411</v>
      </c>
      <c r="Y20" s="64">
        <v>411</v>
      </c>
      <c r="Z20" s="64">
        <v>214</v>
      </c>
      <c r="AA20" s="63"/>
      <c r="AB20" s="65">
        <f>SUM(V20:AA20)</f>
        <v>1645</v>
      </c>
      <c r="AC20" s="65">
        <f>SUM(AB19:AB20)</f>
        <v>3403</v>
      </c>
    </row>
    <row r="21" spans="1:30" ht="94.15" customHeight="1" x14ac:dyDescent="0.3">
      <c r="A21" s="27"/>
      <c r="B21" s="1"/>
      <c r="C21" s="1"/>
      <c r="D21" s="28"/>
      <c r="E21" s="1"/>
      <c r="F21" s="1"/>
      <c r="G21" s="1"/>
      <c r="H21" s="1"/>
      <c r="I21" s="1"/>
      <c r="J21" s="28"/>
      <c r="K21" s="28"/>
      <c r="L21" s="28"/>
      <c r="M21" s="29"/>
      <c r="N21" s="30"/>
      <c r="O21" s="25"/>
      <c r="P21" s="25"/>
      <c r="Q21" s="31"/>
      <c r="R21" s="32"/>
      <c r="S21" s="33"/>
      <c r="T21" s="33"/>
      <c r="U21" s="66"/>
      <c r="V21" s="25" t="s">
        <v>66</v>
      </c>
      <c r="W21" s="25" t="s">
        <v>67</v>
      </c>
      <c r="X21" s="25" t="s">
        <v>68</v>
      </c>
      <c r="Y21" s="25" t="s">
        <v>69</v>
      </c>
      <c r="Z21" s="25" t="s">
        <v>70</v>
      </c>
      <c r="AA21" s="25" t="s">
        <v>71</v>
      </c>
      <c r="AB21" s="1" t="s">
        <v>102</v>
      </c>
      <c r="AC21" s="25"/>
      <c r="AD21" s="25"/>
    </row>
    <row r="22" spans="1:30" ht="94.15" customHeight="1" x14ac:dyDescent="0.3">
      <c r="A22" s="27"/>
      <c r="B22" s="1" t="s">
        <v>84</v>
      </c>
      <c r="C22" s="1"/>
      <c r="D22" s="28" t="s">
        <v>7</v>
      </c>
      <c r="E22" s="1" t="s">
        <v>78</v>
      </c>
      <c r="F22" s="1" t="s">
        <v>19</v>
      </c>
      <c r="G22" s="1" t="s">
        <v>58</v>
      </c>
      <c r="H22" s="1"/>
      <c r="I22" s="1" t="s">
        <v>20</v>
      </c>
      <c r="J22" s="28" t="s">
        <v>14</v>
      </c>
      <c r="K22" s="28" t="s">
        <v>87</v>
      </c>
      <c r="L22" s="28" t="s">
        <v>93</v>
      </c>
      <c r="M22" s="29" t="s">
        <v>96</v>
      </c>
      <c r="N22" s="30">
        <f t="shared" si="2"/>
        <v>40.700000000000003</v>
      </c>
      <c r="O22" s="25" t="s">
        <v>54</v>
      </c>
      <c r="P22" s="25" t="s">
        <v>2</v>
      </c>
      <c r="Q22" s="31">
        <f>$R$22/1</f>
        <v>2442</v>
      </c>
      <c r="R22" s="32">
        <v>2442</v>
      </c>
      <c r="S22" s="33"/>
      <c r="T22" s="33">
        <f t="shared" si="0"/>
        <v>0</v>
      </c>
      <c r="U22" s="67">
        <v>2442</v>
      </c>
      <c r="V22" s="25">
        <v>182</v>
      </c>
      <c r="W22" s="25">
        <v>508</v>
      </c>
      <c r="X22" s="25">
        <v>621</v>
      </c>
      <c r="Y22" s="25">
        <v>643</v>
      </c>
      <c r="Z22" s="34">
        <v>324</v>
      </c>
      <c r="AA22" s="34">
        <v>159</v>
      </c>
      <c r="AB22" s="34">
        <v>5</v>
      </c>
      <c r="AC22" s="34">
        <f>SUM(V22:AB22)</f>
        <v>2442</v>
      </c>
      <c r="AD22" s="34"/>
    </row>
    <row r="23" spans="1:30" ht="94.15" customHeight="1" x14ac:dyDescent="0.3">
      <c r="A23" s="27"/>
      <c r="B23" s="1" t="s">
        <v>84</v>
      </c>
      <c r="C23" s="1"/>
      <c r="D23" s="28" t="s">
        <v>7</v>
      </c>
      <c r="E23" s="1" t="s">
        <v>75</v>
      </c>
      <c r="F23" s="1" t="s">
        <v>21</v>
      </c>
      <c r="G23" s="1" t="s">
        <v>58</v>
      </c>
      <c r="H23" s="1"/>
      <c r="I23" s="1" t="s">
        <v>23</v>
      </c>
      <c r="J23" s="28" t="s">
        <v>22</v>
      </c>
      <c r="K23" s="28" t="s">
        <v>87</v>
      </c>
      <c r="L23" s="28" t="s">
        <v>93</v>
      </c>
      <c r="M23" s="29" t="s">
        <v>96</v>
      </c>
      <c r="N23" s="30">
        <f t="shared" si="2"/>
        <v>1.9</v>
      </c>
      <c r="O23" s="25" t="s">
        <v>54</v>
      </c>
      <c r="P23" s="25" t="s">
        <v>2</v>
      </c>
      <c r="Q23" s="31">
        <f>$R$24/2</f>
        <v>114</v>
      </c>
      <c r="R23" s="32">
        <v>880</v>
      </c>
      <c r="S23" s="33"/>
      <c r="T23" s="33">
        <f t="shared" si="0"/>
        <v>0</v>
      </c>
      <c r="V23" s="20">
        <v>71</v>
      </c>
      <c r="W23" s="20">
        <v>219</v>
      </c>
      <c r="X23" s="20">
        <v>221</v>
      </c>
      <c r="Y23" s="20">
        <v>214</v>
      </c>
      <c r="Z23" s="20">
        <v>155</v>
      </c>
      <c r="AA23" s="21"/>
      <c r="AB23" s="16">
        <f>SUM(V23:AA23)</f>
        <v>880</v>
      </c>
      <c r="AC23" s="68"/>
    </row>
    <row r="24" spans="1:30" ht="94.15" customHeight="1" x14ac:dyDescent="0.3">
      <c r="A24" s="27"/>
      <c r="B24" s="1" t="s">
        <v>84</v>
      </c>
      <c r="C24" s="1"/>
      <c r="D24" s="28" t="s">
        <v>7</v>
      </c>
      <c r="E24" s="1" t="s">
        <v>75</v>
      </c>
      <c r="F24" s="1" t="s">
        <v>21</v>
      </c>
      <c r="G24" s="1" t="s">
        <v>59</v>
      </c>
      <c r="H24" s="1"/>
      <c r="I24" s="1" t="s">
        <v>23</v>
      </c>
      <c r="J24" s="28" t="s">
        <v>22</v>
      </c>
      <c r="K24" s="28" t="s">
        <v>87</v>
      </c>
      <c r="L24" s="28" t="s">
        <v>93</v>
      </c>
      <c r="M24" s="29" t="s">
        <v>96</v>
      </c>
      <c r="N24" s="30">
        <f t="shared" si="2"/>
        <v>1.9</v>
      </c>
      <c r="O24" s="25" t="s">
        <v>54</v>
      </c>
      <c r="P24" s="25" t="s">
        <v>2</v>
      </c>
      <c r="Q24" s="31">
        <f>$R$24/2</f>
        <v>114</v>
      </c>
      <c r="R24" s="32">
        <v>228</v>
      </c>
      <c r="S24" s="33"/>
      <c r="T24" s="33">
        <f t="shared" si="0"/>
        <v>0</v>
      </c>
      <c r="U24" s="69">
        <f>SUM(R23:R24)</f>
        <v>1108</v>
      </c>
      <c r="V24" s="20">
        <v>13</v>
      </c>
      <c r="W24" s="20">
        <v>32</v>
      </c>
      <c r="X24" s="20">
        <v>82</v>
      </c>
      <c r="Y24" s="20">
        <v>76</v>
      </c>
      <c r="Z24" s="20">
        <v>25</v>
      </c>
      <c r="AA24" s="21"/>
      <c r="AB24" s="16">
        <f>SUM(V24:Z24)</f>
        <v>228</v>
      </c>
      <c r="AC24" s="68">
        <f>SUM(AB23:AB24)</f>
        <v>1108</v>
      </c>
    </row>
    <row r="25" spans="1:30" ht="94.15" customHeight="1" x14ac:dyDescent="0.3">
      <c r="A25" s="27"/>
      <c r="B25" s="1" t="s">
        <v>84</v>
      </c>
      <c r="C25" s="1"/>
      <c r="D25" s="28" t="s">
        <v>7</v>
      </c>
      <c r="E25" s="1" t="s">
        <v>82</v>
      </c>
      <c r="F25" s="1" t="s">
        <v>24</v>
      </c>
      <c r="G25" s="1" t="s">
        <v>58</v>
      </c>
      <c r="H25" s="1"/>
      <c r="I25" s="1" t="s">
        <v>26</v>
      </c>
      <c r="J25" s="28" t="s">
        <v>25</v>
      </c>
      <c r="K25" s="28" t="s">
        <v>87</v>
      </c>
      <c r="L25" s="28" t="s">
        <v>93</v>
      </c>
      <c r="M25" s="29" t="s">
        <v>96</v>
      </c>
      <c r="N25" s="30">
        <f t="shared" si="2"/>
        <v>2.6333333333333333</v>
      </c>
      <c r="O25" s="25" t="s">
        <v>54</v>
      </c>
      <c r="P25" s="25" t="s">
        <v>2</v>
      </c>
      <c r="Q25" s="31">
        <f>$R$25/1</f>
        <v>158</v>
      </c>
      <c r="R25" s="32">
        <v>158</v>
      </c>
      <c r="S25" s="33"/>
      <c r="T25" s="33">
        <f t="shared" si="0"/>
        <v>0</v>
      </c>
      <c r="V25" s="25">
        <v>36</v>
      </c>
      <c r="W25" s="25">
        <v>26</v>
      </c>
      <c r="X25" s="25">
        <v>60</v>
      </c>
      <c r="Y25" s="25">
        <v>36</v>
      </c>
      <c r="Z25" s="49"/>
      <c r="AA25" s="49"/>
      <c r="AB25" s="34">
        <f>SUM(V25:AA25)</f>
        <v>158</v>
      </c>
      <c r="AC25" s="61">
        <f>SUM(AB25)</f>
        <v>158</v>
      </c>
    </row>
    <row r="26" spans="1:30" ht="94.15" customHeight="1" x14ac:dyDescent="0.3">
      <c r="A26" s="27"/>
      <c r="B26" s="1" t="s">
        <v>84</v>
      </c>
      <c r="C26" s="1"/>
      <c r="D26" s="28" t="s">
        <v>7</v>
      </c>
      <c r="E26" s="1" t="s">
        <v>77</v>
      </c>
      <c r="F26" s="1" t="s">
        <v>27</v>
      </c>
      <c r="G26" s="1" t="s">
        <v>58</v>
      </c>
      <c r="H26" s="1"/>
      <c r="I26" s="1" t="s">
        <v>28</v>
      </c>
      <c r="J26" s="28" t="s">
        <v>11</v>
      </c>
      <c r="K26" s="28" t="s">
        <v>87</v>
      </c>
      <c r="L26" s="28" t="s">
        <v>93</v>
      </c>
      <c r="M26" s="29" t="s">
        <v>96</v>
      </c>
      <c r="N26" s="30">
        <f t="shared" si="2"/>
        <v>20.399999999999999</v>
      </c>
      <c r="O26" s="25" t="s">
        <v>54</v>
      </c>
      <c r="P26" s="25" t="s">
        <v>2</v>
      </c>
      <c r="Q26" s="31">
        <f>$R$26/1</f>
        <v>1224</v>
      </c>
      <c r="R26" s="32">
        <v>1224</v>
      </c>
      <c r="S26" s="33"/>
      <c r="T26" s="33">
        <f t="shared" si="0"/>
        <v>0</v>
      </c>
      <c r="V26" s="25">
        <v>202</v>
      </c>
      <c r="W26" s="25">
        <v>414</v>
      </c>
      <c r="X26" s="25">
        <v>406</v>
      </c>
      <c r="Y26" s="25">
        <v>202</v>
      </c>
      <c r="Z26" s="31"/>
      <c r="AA26" s="31"/>
      <c r="AB26" s="34">
        <f>SUM(V26:Y26)</f>
        <v>1224</v>
      </c>
      <c r="AC26" s="61">
        <f>SUM(AB26)</f>
        <v>1224</v>
      </c>
    </row>
    <row r="27" spans="1:30" ht="94.15" customHeight="1" x14ac:dyDescent="0.3">
      <c r="A27" s="27"/>
      <c r="B27" s="1" t="s">
        <v>84</v>
      </c>
      <c r="C27" s="1"/>
      <c r="D27" s="28" t="s">
        <v>3</v>
      </c>
      <c r="E27" s="1" t="s">
        <v>80</v>
      </c>
      <c r="F27" s="1" t="s">
        <v>29</v>
      </c>
      <c r="G27" s="1" t="s">
        <v>58</v>
      </c>
      <c r="H27" s="1"/>
      <c r="I27" s="1" t="s">
        <v>31</v>
      </c>
      <c r="J27" s="28" t="s">
        <v>30</v>
      </c>
      <c r="K27" s="28" t="s">
        <v>87</v>
      </c>
      <c r="L27" s="28" t="s">
        <v>93</v>
      </c>
      <c r="M27" s="29" t="s">
        <v>96</v>
      </c>
      <c r="N27" s="30">
        <f t="shared" si="2"/>
        <v>5.3833333333333337</v>
      </c>
      <c r="O27" s="25" t="s">
        <v>54</v>
      </c>
      <c r="P27" s="25" t="s">
        <v>2</v>
      </c>
      <c r="Q27" s="31">
        <f>$R$28/2</f>
        <v>323</v>
      </c>
      <c r="R27" s="32">
        <v>643</v>
      </c>
      <c r="S27" s="33"/>
      <c r="T27" s="33">
        <f t="shared" si="0"/>
        <v>0</v>
      </c>
      <c r="V27" s="25">
        <v>31</v>
      </c>
      <c r="W27" s="25">
        <v>122</v>
      </c>
      <c r="X27" s="25">
        <v>180</v>
      </c>
      <c r="Y27" s="25">
        <v>189</v>
      </c>
      <c r="Z27" s="25">
        <v>121</v>
      </c>
      <c r="AA27" s="31"/>
      <c r="AB27" s="34">
        <f>SUM(V27:Z27)</f>
        <v>643</v>
      </c>
      <c r="AC27" s="61"/>
    </row>
    <row r="28" spans="1:30" ht="94.15" customHeight="1" x14ac:dyDescent="0.3">
      <c r="A28" s="27"/>
      <c r="B28" s="1" t="s">
        <v>84</v>
      </c>
      <c r="C28" s="1"/>
      <c r="D28" s="28" t="s">
        <v>3</v>
      </c>
      <c r="E28" s="1" t="s">
        <v>80</v>
      </c>
      <c r="F28" s="1" t="s">
        <v>29</v>
      </c>
      <c r="G28" s="1" t="s">
        <v>59</v>
      </c>
      <c r="H28" s="1"/>
      <c r="I28" s="1" t="s">
        <v>31</v>
      </c>
      <c r="J28" s="28" t="s">
        <v>30</v>
      </c>
      <c r="K28" s="28" t="s">
        <v>87</v>
      </c>
      <c r="L28" s="28" t="s">
        <v>93</v>
      </c>
      <c r="M28" s="29" t="s">
        <v>96</v>
      </c>
      <c r="N28" s="30">
        <f t="shared" si="2"/>
        <v>5.3833333333333337</v>
      </c>
      <c r="O28" s="25" t="s">
        <v>54</v>
      </c>
      <c r="P28" s="25" t="s">
        <v>2</v>
      </c>
      <c r="Q28" s="31">
        <f>$R$28/2</f>
        <v>323</v>
      </c>
      <c r="R28" s="32">
        <v>646</v>
      </c>
      <c r="S28" s="33"/>
      <c r="T28" s="33">
        <f t="shared" si="0"/>
        <v>0</v>
      </c>
      <c r="U28" s="53">
        <f>SUM(R27:R28)</f>
        <v>1289</v>
      </c>
      <c r="V28" s="25">
        <v>30</v>
      </c>
      <c r="W28" s="25">
        <v>140</v>
      </c>
      <c r="X28" s="25">
        <v>181</v>
      </c>
      <c r="Y28" s="25">
        <v>180</v>
      </c>
      <c r="Z28" s="25">
        <v>114</v>
      </c>
      <c r="AA28" s="31"/>
      <c r="AB28" s="61">
        <f>SUM(V28:AA28)</f>
        <v>645</v>
      </c>
      <c r="AC28" s="61">
        <f>SUM(AB27:AB28)</f>
        <v>1288</v>
      </c>
    </row>
    <row r="29" spans="1:30" ht="94.15" customHeight="1" x14ac:dyDescent="0.3">
      <c r="A29" s="27"/>
      <c r="B29" s="1" t="s">
        <v>84</v>
      </c>
      <c r="C29" s="1"/>
      <c r="D29" s="28" t="s">
        <v>7</v>
      </c>
      <c r="E29" s="1" t="s">
        <v>81</v>
      </c>
      <c r="F29" s="1" t="s">
        <v>32</v>
      </c>
      <c r="G29" s="1" t="s">
        <v>58</v>
      </c>
      <c r="H29" s="1"/>
      <c r="I29" s="1" t="s">
        <v>34</v>
      </c>
      <c r="J29" s="28" t="s">
        <v>33</v>
      </c>
      <c r="K29" s="28" t="s">
        <v>87</v>
      </c>
      <c r="L29" s="28" t="s">
        <v>93</v>
      </c>
      <c r="M29" s="29" t="s">
        <v>96</v>
      </c>
      <c r="N29" s="30">
        <f t="shared" si="2"/>
        <v>9.8833333333333329</v>
      </c>
      <c r="O29" s="25" t="s">
        <v>54</v>
      </c>
      <c r="P29" s="25" t="s">
        <v>2</v>
      </c>
      <c r="Q29" s="31">
        <f>$R$30/2</f>
        <v>593</v>
      </c>
      <c r="R29" s="34">
        <v>1055</v>
      </c>
      <c r="S29" s="33"/>
      <c r="T29" s="33">
        <f t="shared" si="0"/>
        <v>0</v>
      </c>
      <c r="U29" s="61"/>
      <c r="V29" s="25">
        <v>264</v>
      </c>
      <c r="W29" s="70">
        <v>200</v>
      </c>
      <c r="X29" s="70">
        <v>202</v>
      </c>
      <c r="Y29" s="25">
        <v>200</v>
      </c>
      <c r="Z29" s="25">
        <v>63</v>
      </c>
      <c r="AA29" s="25">
        <v>126</v>
      </c>
      <c r="AB29" s="34">
        <f>SUM(V29:AA29)</f>
        <v>1055</v>
      </c>
      <c r="AC29" s="34"/>
    </row>
    <row r="30" spans="1:30" ht="94.15" customHeight="1" x14ac:dyDescent="0.3">
      <c r="A30" s="27"/>
      <c r="B30" s="1" t="s">
        <v>84</v>
      </c>
      <c r="C30" s="1"/>
      <c r="D30" s="28" t="s">
        <v>7</v>
      </c>
      <c r="E30" s="1" t="s">
        <v>81</v>
      </c>
      <c r="F30" s="1" t="s">
        <v>32</v>
      </c>
      <c r="G30" s="1" t="s">
        <v>59</v>
      </c>
      <c r="H30" s="1"/>
      <c r="I30" s="1" t="s">
        <v>34</v>
      </c>
      <c r="J30" s="28" t="s">
        <v>33</v>
      </c>
      <c r="K30" s="28" t="s">
        <v>87</v>
      </c>
      <c r="L30" s="28" t="s">
        <v>93</v>
      </c>
      <c r="M30" s="29" t="s">
        <v>96</v>
      </c>
      <c r="N30" s="30">
        <f t="shared" si="2"/>
        <v>9.8833333333333329</v>
      </c>
      <c r="O30" s="25" t="s">
        <v>54</v>
      </c>
      <c r="P30" s="25" t="s">
        <v>2</v>
      </c>
      <c r="Q30" s="31">
        <f>$R$30/2</f>
        <v>593</v>
      </c>
      <c r="R30" s="34">
        <v>1186</v>
      </c>
      <c r="S30" s="33"/>
      <c r="T30" s="33">
        <f t="shared" si="0"/>
        <v>0</v>
      </c>
      <c r="U30" s="34">
        <f>SUM(R29:R30)</f>
        <v>2241</v>
      </c>
      <c r="V30" s="25">
        <v>198</v>
      </c>
      <c r="W30" s="70">
        <v>297</v>
      </c>
      <c r="X30" s="70">
        <v>272</v>
      </c>
      <c r="Y30" s="25">
        <v>218</v>
      </c>
      <c r="Z30" s="25">
        <v>121</v>
      </c>
      <c r="AA30" s="25">
        <v>80</v>
      </c>
      <c r="AB30" s="34">
        <f>SUM(V30:AA30)</f>
        <v>1186</v>
      </c>
      <c r="AC30" s="34">
        <f>SUM(AB29:AB30)</f>
        <v>2241</v>
      </c>
    </row>
    <row r="31" spans="1:30" ht="94.15" customHeight="1" x14ac:dyDescent="0.3">
      <c r="A31" s="27"/>
      <c r="B31" s="1" t="s">
        <v>84</v>
      </c>
      <c r="C31" s="1"/>
      <c r="D31" s="28" t="s">
        <v>7</v>
      </c>
      <c r="E31" s="1" t="s">
        <v>77</v>
      </c>
      <c r="F31" s="1" t="s">
        <v>35</v>
      </c>
      <c r="G31" s="1" t="s">
        <v>58</v>
      </c>
      <c r="H31" s="1"/>
      <c r="I31" s="1" t="s">
        <v>37</v>
      </c>
      <c r="J31" s="28" t="s">
        <v>36</v>
      </c>
      <c r="K31" s="28" t="s">
        <v>87</v>
      </c>
      <c r="L31" s="28" t="s">
        <v>93</v>
      </c>
      <c r="M31" s="29" t="s">
        <v>96</v>
      </c>
      <c r="N31" s="30">
        <f t="shared" si="2"/>
        <v>28.283333333333335</v>
      </c>
      <c r="O31" s="25" t="s">
        <v>54</v>
      </c>
      <c r="P31" s="25" t="s">
        <v>2</v>
      </c>
      <c r="Q31" s="31">
        <f>R31/1</f>
        <v>1697</v>
      </c>
      <c r="R31" s="32">
        <v>1697</v>
      </c>
      <c r="S31" s="33"/>
      <c r="T31" s="33">
        <f t="shared" si="0"/>
        <v>0</v>
      </c>
      <c r="V31" s="71"/>
      <c r="X31" s="71"/>
      <c r="Y31" s="71"/>
      <c r="Z31" s="71"/>
      <c r="AA31" s="71"/>
      <c r="AB31" s="61"/>
      <c r="AC31" s="61"/>
    </row>
    <row r="32" spans="1:30" ht="94.15" customHeight="1" x14ac:dyDescent="0.3">
      <c r="A32" s="27"/>
      <c r="B32" s="1" t="s">
        <v>84</v>
      </c>
      <c r="C32" s="1"/>
      <c r="D32" s="28" t="s">
        <v>7</v>
      </c>
      <c r="E32" s="1" t="s">
        <v>82</v>
      </c>
      <c r="F32" s="1" t="s">
        <v>38</v>
      </c>
      <c r="G32" s="1" t="s">
        <v>58</v>
      </c>
      <c r="H32" s="1"/>
      <c r="I32" s="1" t="s">
        <v>40</v>
      </c>
      <c r="J32" s="28" t="s">
        <v>39</v>
      </c>
      <c r="K32" s="28" t="s">
        <v>87</v>
      </c>
      <c r="L32" s="28" t="s">
        <v>93</v>
      </c>
      <c r="M32" s="29" t="s">
        <v>96</v>
      </c>
      <c r="N32" s="30">
        <f t="shared" si="2"/>
        <v>28.966666666666665</v>
      </c>
      <c r="O32" s="25" t="s">
        <v>54</v>
      </c>
      <c r="P32" s="25" t="s">
        <v>2</v>
      </c>
      <c r="Q32" s="31">
        <f>R32/1</f>
        <v>1738</v>
      </c>
      <c r="R32" s="32">
        <v>1738</v>
      </c>
      <c r="S32" s="33"/>
      <c r="T32" s="33">
        <f t="shared" si="0"/>
        <v>0</v>
      </c>
      <c r="U32" s="67">
        <f>SUM(R32)</f>
        <v>1738</v>
      </c>
      <c r="V32" s="31"/>
      <c r="W32" s="31">
        <v>724</v>
      </c>
      <c r="X32" s="31">
        <v>581</v>
      </c>
      <c r="Y32" s="31">
        <v>433</v>
      </c>
      <c r="Z32" s="31"/>
      <c r="AA32" s="31"/>
      <c r="AB32" s="67">
        <f>SUM(V32:AA32)</f>
        <v>1738</v>
      </c>
      <c r="AC32" s="62"/>
    </row>
    <row r="33" spans="1:29" ht="94.15" customHeight="1" x14ac:dyDescent="0.3">
      <c r="A33" s="27"/>
      <c r="B33" s="1" t="s">
        <v>84</v>
      </c>
      <c r="C33" s="1"/>
      <c r="D33" s="28" t="s">
        <v>7</v>
      </c>
      <c r="E33" s="1" t="s">
        <v>75</v>
      </c>
      <c r="F33" s="1" t="s">
        <v>41</v>
      </c>
      <c r="G33" s="1" t="s">
        <v>58</v>
      </c>
      <c r="H33" s="1"/>
      <c r="I33" s="1" t="s">
        <v>43</v>
      </c>
      <c r="J33" s="28" t="s">
        <v>42</v>
      </c>
      <c r="K33" s="28" t="s">
        <v>87</v>
      </c>
      <c r="L33" s="28" t="s">
        <v>93</v>
      </c>
      <c r="M33" s="29" t="s">
        <v>96</v>
      </c>
      <c r="N33" s="30">
        <f t="shared" si="2"/>
        <v>0</v>
      </c>
      <c r="O33" s="25" t="s">
        <v>54</v>
      </c>
      <c r="P33" s="25" t="s">
        <v>2</v>
      </c>
      <c r="Q33" s="31">
        <f t="shared" ref="Q33:Q38" si="3">$R$38/6</f>
        <v>0</v>
      </c>
      <c r="R33" s="32"/>
      <c r="S33" s="33"/>
      <c r="T33" s="33">
        <f t="shared" si="0"/>
        <v>0</v>
      </c>
      <c r="V33" s="49"/>
      <c r="W33" s="49"/>
      <c r="X33" s="49"/>
      <c r="Y33" s="49"/>
      <c r="Z33" s="49"/>
      <c r="AA33" s="49"/>
      <c r="AB33" s="61"/>
      <c r="AC33" s="61"/>
    </row>
    <row r="34" spans="1:29" ht="94.15" customHeight="1" x14ac:dyDescent="0.3">
      <c r="A34" s="27"/>
      <c r="B34" s="1" t="s">
        <v>84</v>
      </c>
      <c r="C34" s="1"/>
      <c r="D34" s="28" t="s">
        <v>7</v>
      </c>
      <c r="E34" s="1" t="s">
        <v>75</v>
      </c>
      <c r="F34" s="1" t="s">
        <v>41</v>
      </c>
      <c r="G34" s="1" t="s">
        <v>59</v>
      </c>
      <c r="H34" s="1"/>
      <c r="I34" s="1" t="s">
        <v>43</v>
      </c>
      <c r="J34" s="28" t="s">
        <v>42</v>
      </c>
      <c r="K34" s="28" t="s">
        <v>87</v>
      </c>
      <c r="L34" s="28" t="s">
        <v>93</v>
      </c>
      <c r="M34" s="29" t="s">
        <v>96</v>
      </c>
      <c r="N34" s="30">
        <f t="shared" si="2"/>
        <v>0</v>
      </c>
      <c r="O34" s="25" t="s">
        <v>54</v>
      </c>
      <c r="P34" s="25" t="s">
        <v>2</v>
      </c>
      <c r="Q34" s="31">
        <f t="shared" si="3"/>
        <v>0</v>
      </c>
      <c r="R34" s="32"/>
      <c r="S34" s="33"/>
      <c r="T34" s="33">
        <f t="shared" si="0"/>
        <v>0</v>
      </c>
      <c r="V34" s="31"/>
      <c r="W34" s="31"/>
      <c r="X34" s="31"/>
      <c r="Y34" s="31"/>
      <c r="Z34" s="31"/>
      <c r="AA34" s="31"/>
      <c r="AB34" s="61"/>
      <c r="AC34" s="61"/>
    </row>
    <row r="35" spans="1:29" ht="94.15" customHeight="1" x14ac:dyDescent="0.3">
      <c r="A35" s="27"/>
      <c r="B35" s="1" t="s">
        <v>84</v>
      </c>
      <c r="C35" s="1"/>
      <c r="D35" s="28" t="s">
        <v>7</v>
      </c>
      <c r="E35" s="1" t="s">
        <v>75</v>
      </c>
      <c r="F35" s="1" t="s">
        <v>41</v>
      </c>
      <c r="G35" s="1" t="s">
        <v>60</v>
      </c>
      <c r="H35" s="1"/>
      <c r="I35" s="1" t="s">
        <v>43</v>
      </c>
      <c r="J35" s="28" t="s">
        <v>42</v>
      </c>
      <c r="K35" s="28" t="s">
        <v>87</v>
      </c>
      <c r="L35" s="28" t="s">
        <v>93</v>
      </c>
      <c r="M35" s="29" t="s">
        <v>96</v>
      </c>
      <c r="N35" s="30">
        <f t="shared" si="2"/>
        <v>0</v>
      </c>
      <c r="O35" s="25" t="s">
        <v>54</v>
      </c>
      <c r="P35" s="25" t="s">
        <v>2</v>
      </c>
      <c r="Q35" s="31">
        <f t="shared" si="3"/>
        <v>0</v>
      </c>
      <c r="R35" s="32"/>
      <c r="S35" s="33"/>
      <c r="T35" s="33">
        <f t="shared" si="0"/>
        <v>0</v>
      </c>
      <c r="V35" s="31"/>
      <c r="W35" s="31"/>
      <c r="X35" s="31"/>
      <c r="Y35" s="31"/>
      <c r="Z35" s="31"/>
      <c r="AA35" s="31"/>
      <c r="AB35" s="61"/>
      <c r="AC35" s="61"/>
    </row>
    <row r="36" spans="1:29" ht="94.15" customHeight="1" x14ac:dyDescent="0.3">
      <c r="A36" s="27"/>
      <c r="B36" s="1" t="s">
        <v>84</v>
      </c>
      <c r="C36" s="1"/>
      <c r="D36" s="28" t="s">
        <v>7</v>
      </c>
      <c r="E36" s="1" t="s">
        <v>75</v>
      </c>
      <c r="F36" s="1" t="s">
        <v>41</v>
      </c>
      <c r="G36" s="1" t="s">
        <v>61</v>
      </c>
      <c r="H36" s="1"/>
      <c r="I36" s="1" t="s">
        <v>43</v>
      </c>
      <c r="J36" s="28" t="s">
        <v>42</v>
      </c>
      <c r="K36" s="28" t="s">
        <v>87</v>
      </c>
      <c r="L36" s="28" t="s">
        <v>93</v>
      </c>
      <c r="M36" s="29" t="s">
        <v>96</v>
      </c>
      <c r="N36" s="30">
        <f t="shared" si="2"/>
        <v>0</v>
      </c>
      <c r="O36" s="25" t="s">
        <v>54</v>
      </c>
      <c r="P36" s="25" t="s">
        <v>2</v>
      </c>
      <c r="Q36" s="31">
        <f t="shared" si="3"/>
        <v>0</v>
      </c>
      <c r="R36" s="32"/>
      <c r="S36" s="33"/>
      <c r="T36" s="33">
        <f t="shared" si="0"/>
        <v>0</v>
      </c>
      <c r="V36" s="31"/>
      <c r="W36" s="31"/>
      <c r="X36" s="31"/>
      <c r="Y36" s="31"/>
      <c r="Z36" s="31"/>
      <c r="AA36" s="31"/>
      <c r="AB36" s="61"/>
      <c r="AC36" s="61"/>
    </row>
    <row r="37" spans="1:29" ht="94.15" customHeight="1" x14ac:dyDescent="0.3">
      <c r="A37" s="27"/>
      <c r="B37" s="1" t="s">
        <v>84</v>
      </c>
      <c r="C37" s="1"/>
      <c r="D37" s="28" t="s">
        <v>7</v>
      </c>
      <c r="E37" s="1" t="s">
        <v>75</v>
      </c>
      <c r="F37" s="1" t="s">
        <v>41</v>
      </c>
      <c r="G37" s="1" t="s">
        <v>62</v>
      </c>
      <c r="H37" s="1"/>
      <c r="I37" s="1" t="s">
        <v>43</v>
      </c>
      <c r="J37" s="28" t="s">
        <v>42</v>
      </c>
      <c r="K37" s="28" t="s">
        <v>87</v>
      </c>
      <c r="L37" s="28" t="s">
        <v>93</v>
      </c>
      <c r="M37" s="29" t="s">
        <v>96</v>
      </c>
      <c r="N37" s="30">
        <f t="shared" si="2"/>
        <v>0</v>
      </c>
      <c r="O37" s="25" t="s">
        <v>54</v>
      </c>
      <c r="P37" s="25" t="s">
        <v>2</v>
      </c>
      <c r="Q37" s="31">
        <f t="shared" si="3"/>
        <v>0</v>
      </c>
      <c r="R37" s="32"/>
      <c r="S37" s="33"/>
      <c r="T37" s="33">
        <f t="shared" si="0"/>
        <v>0</v>
      </c>
      <c r="V37" s="31"/>
      <c r="W37" s="31"/>
      <c r="X37" s="31"/>
      <c r="Y37" s="31"/>
      <c r="Z37" s="31"/>
      <c r="AA37" s="31"/>
      <c r="AB37" s="61"/>
      <c r="AC37" s="61"/>
    </row>
    <row r="38" spans="1:29" ht="94.15" customHeight="1" x14ac:dyDescent="0.3">
      <c r="A38" s="27"/>
      <c r="B38" s="1" t="s">
        <v>84</v>
      </c>
      <c r="C38" s="1"/>
      <c r="D38" s="28" t="s">
        <v>7</v>
      </c>
      <c r="E38" s="1" t="s">
        <v>75</v>
      </c>
      <c r="F38" s="1" t="s">
        <v>41</v>
      </c>
      <c r="G38" s="1" t="s">
        <v>64</v>
      </c>
      <c r="H38" s="1"/>
      <c r="I38" s="1" t="s">
        <v>43</v>
      </c>
      <c r="J38" s="28" t="s">
        <v>42</v>
      </c>
      <c r="K38" s="28" t="s">
        <v>87</v>
      </c>
      <c r="L38" s="28" t="s">
        <v>93</v>
      </c>
      <c r="M38" s="29" t="s">
        <v>96</v>
      </c>
      <c r="N38" s="30">
        <f t="shared" si="2"/>
        <v>0</v>
      </c>
      <c r="O38" s="25" t="s">
        <v>54</v>
      </c>
      <c r="P38" s="25" t="s">
        <v>2</v>
      </c>
      <c r="Q38" s="31">
        <f t="shared" si="3"/>
        <v>0</v>
      </c>
      <c r="R38" s="32"/>
      <c r="S38" s="33"/>
      <c r="T38" s="33">
        <f t="shared" si="0"/>
        <v>0</v>
      </c>
      <c r="V38" s="31"/>
      <c r="W38" s="31"/>
      <c r="X38" s="31"/>
      <c r="Y38" s="31"/>
      <c r="Z38" s="31"/>
      <c r="AA38" s="31"/>
      <c r="AB38" s="61"/>
      <c r="AC38" s="61"/>
    </row>
    <row r="39" spans="1:29" ht="94.15" customHeight="1" x14ac:dyDescent="0.3">
      <c r="A39" s="25" t="s">
        <v>63</v>
      </c>
      <c r="B39" s="1" t="s">
        <v>84</v>
      </c>
      <c r="C39" s="1"/>
      <c r="D39" s="28" t="s">
        <v>7</v>
      </c>
      <c r="E39" s="1"/>
      <c r="F39" s="1" t="s">
        <v>44</v>
      </c>
      <c r="G39" s="1" t="s">
        <v>58</v>
      </c>
      <c r="H39" s="1"/>
      <c r="I39" s="1" t="s">
        <v>46</v>
      </c>
      <c r="J39" s="28" t="s">
        <v>45</v>
      </c>
      <c r="K39" s="28" t="s">
        <v>87</v>
      </c>
      <c r="L39" s="28" t="s">
        <v>93</v>
      </c>
      <c r="M39" s="29" t="s">
        <v>96</v>
      </c>
      <c r="N39" s="30">
        <f t="shared" si="2"/>
        <v>0</v>
      </c>
      <c r="O39" s="25" t="s">
        <v>54</v>
      </c>
      <c r="P39" s="25" t="s">
        <v>2</v>
      </c>
      <c r="Q39" s="31">
        <f>R39/1</f>
        <v>0</v>
      </c>
      <c r="R39" s="32"/>
      <c r="S39" s="33"/>
      <c r="T39" s="33">
        <f>Q39*S39</f>
        <v>0</v>
      </c>
      <c r="V39" s="31"/>
      <c r="W39" s="31"/>
      <c r="X39" s="31"/>
      <c r="Y39" s="31"/>
      <c r="Z39" s="31"/>
      <c r="AA39" s="31"/>
      <c r="AB39" s="61"/>
      <c r="AC39" s="61"/>
    </row>
    <row r="40" spans="1:29" x14ac:dyDescent="0.3">
      <c r="A40" s="7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73">
        <f>SUM(Q3:Q39)</f>
        <v>11861</v>
      </c>
      <c r="R40" s="74">
        <f>SUM(R3:R39)</f>
        <v>42374</v>
      </c>
      <c r="S40" s="75"/>
      <c r="T40" s="76">
        <f>SUM(T3:T39)</f>
        <v>0</v>
      </c>
      <c r="V40" s="73"/>
      <c r="W40" s="73"/>
      <c r="X40" s="73"/>
      <c r="Y40" s="73"/>
      <c r="Z40" s="73"/>
      <c r="AA40" s="73"/>
    </row>
    <row r="42" spans="1:29" x14ac:dyDescent="0.3">
      <c r="A42" s="2" t="s">
        <v>85</v>
      </c>
    </row>
    <row r="43" spans="1:29" x14ac:dyDescent="0.3">
      <c r="A43" s="3" t="s">
        <v>97</v>
      </c>
    </row>
  </sheetData>
  <mergeCells count="1">
    <mergeCell ref="V1:AA1"/>
  </mergeCells>
  <phoneticPr fontId="4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NYC SHIPMENT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2023-07-29T11:02:26Z</cp:lastPrinted>
  <dcterms:created xsi:type="dcterms:W3CDTF">2023-07-11T23:53:13Z</dcterms:created>
  <dcterms:modified xsi:type="dcterms:W3CDTF">2024-12-23T09:35:49Z</dcterms:modified>
</cp:coreProperties>
</file>